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8\Desktop\Папка № 1 (1)\Папка № 1\"/>
    </mc:Choice>
  </mc:AlternateContent>
  <bookViews>
    <workbookView xWindow="0" yWindow="0" windowWidth="23016" windowHeight="8904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externalReferences>
    <externalReference r:id="rId14"/>
  </externalReference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9" l="1"/>
  <c r="C96" i="9"/>
  <c r="C94" i="9"/>
  <c r="C91" i="9"/>
  <c r="C90" i="9"/>
  <c r="C89" i="9"/>
  <c r="C44" i="9"/>
  <c r="C31" i="9"/>
  <c r="C30" i="9"/>
  <c r="D20" i="8" l="1"/>
  <c r="D69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/>
  <c r="H79" i="4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G71" i="4"/>
  <c r="G79" i="4"/>
  <c r="D12" i="12" s="1"/>
  <c r="H124" i="2"/>
  <c r="C149" i="11"/>
  <c r="H1305" i="2" s="1"/>
  <c r="E15" i="14"/>
  <c r="D15" i="14"/>
  <c r="H1296" i="2"/>
  <c r="H107" i="2"/>
  <c r="D13" i="1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D5" i="12"/>
  <c r="H37" i="4"/>
  <c r="H95" i="4"/>
  <c r="H82" i="2"/>
  <c r="L18" i="7"/>
  <c r="H421" i="2" s="1"/>
  <c r="F17" i="7"/>
  <c r="I17" i="7"/>
  <c r="H354" i="2"/>
  <c r="C17" i="7"/>
  <c r="H222" i="2" s="1"/>
  <c r="H862" i="2"/>
  <c r="I31" i="7"/>
  <c r="I34" i="7" s="1"/>
  <c r="H218" i="2"/>
  <c r="H772" i="2"/>
  <c r="H48" i="2"/>
  <c r="C94" i="4"/>
  <c r="H1193" i="2"/>
  <c r="F107" i="9"/>
  <c r="H1195" i="2" s="1"/>
  <c r="E12" i="14"/>
  <c r="D12" i="14" s="1"/>
  <c r="C79" i="11"/>
  <c r="H1300" i="2" s="1"/>
  <c r="D3" i="12"/>
  <c r="D15" i="12"/>
  <c r="G31" i="5"/>
  <c r="G33" i="5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D11" i="1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120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371" i="2"/>
  <c r="H368" i="2"/>
  <c r="H667" i="2"/>
  <c r="H875" i="2"/>
  <c r="C33" i="5"/>
  <c r="H144" i="2"/>
  <c r="H171" i="2"/>
  <c r="G36" i="5"/>
  <c r="G37" i="5" s="1"/>
  <c r="H175" i="2" s="1"/>
  <c r="H170" i="2"/>
  <c r="H71" i="2"/>
  <c r="D10" i="12"/>
  <c r="M34" i="7"/>
  <c r="H459" i="2" s="1"/>
  <c r="C37" i="5"/>
  <c r="H148" i="2" s="1"/>
  <c r="H174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56" i="4" l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332" i="2" l="1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R28" i="8" l="1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R43" i="8" l="1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<sst xmlns="http://schemas.openxmlformats.org/spreadsheetml/2006/main" count="4319" uniqueCount="1000">
  <si>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</si>
  <si>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</si>
  <si>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</si>
  <si>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</si>
  <si>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</si>
  <si>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</si>
  <si>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</si>
  <si>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</si>
  <si>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</si>
  <si>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</si>
  <si>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</si>
  <si>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</si>
  <si>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</si>
  <si>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</si>
  <si>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</si>
  <si>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</si>
  <si>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</si>
  <si>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</si>
  <si>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</si>
  <si>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</si>
  <si>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</si>
  <si>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</si>
  <si>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</si>
  <si>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</si>
  <si>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</si>
  <si>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</si>
  <si>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</si>
  <si>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</si>
  <si>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</si>
  <si>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</si>
  <si>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</si>
  <si>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</si>
  <si>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</si>
  <si>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</si>
  <si>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</si>
  <si>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</si>
  <si>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</si>
  <si>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</si>
  <si>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</si>
  <si>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</si>
  <si>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</si>
  <si>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</si>
  <si>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</si>
  <si>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</si>
  <si>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</si>
  <si>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</si>
  <si>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</si>
  <si>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</si>
  <si>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</si>
  <si>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</si>
  <si>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</si>
  <si>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</si>
  <si>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</si>
  <si>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</si>
  <si>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</si>
  <si>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</si>
  <si>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</si>
  <si>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</si>
  <si>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</si>
  <si>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</si>
  <si>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</si>
  <si>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</si>
  <si>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</si>
  <si>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</si>
  <si>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</si>
  <si>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</si>
  <si>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</si>
  <si>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</si>
  <si>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</si>
  <si>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</si>
  <si>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</si>
  <si>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</si>
  <si>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</si>
  <si>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</si>
  <si>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</si>
  <si>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</si>
  <si>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</si>
  <si>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</si>
  <si>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</si>
  <si>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</si>
  <si>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</si>
  <si>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</si>
  <si>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</si>
  <si>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</si>
  <si>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</si>
  <si>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</si>
  <si>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</si>
  <si>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</si>
  <si>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</si>
  <si>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</si>
  <si>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</si>
  <si>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</si>
  <si>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</si>
  <si>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</si>
  <si>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</si>
  <si>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</si>
  <si>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</si>
  <si>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</si>
  <si>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</si>
  <si>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</si>
  <si>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</si>
  <si>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</si>
  <si>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</si>
  <si>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</si>
  <si>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</si>
  <si>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</si>
  <si>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</si>
  <si>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</si>
  <si>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</si>
  <si>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</si>
  <si>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</si>
  <si>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</si>
  <si>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</si>
  <si>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</si>
  <si>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</si>
  <si>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</si>
  <si>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</si>
  <si>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</si>
  <si>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</si>
  <si>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</si>
  <si>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</si>
  <si>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</si>
  <si>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</si>
  <si>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</si>
  <si>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</si>
  <si>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</si>
  <si>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</si>
  <si>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</si>
  <si>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</si>
  <si>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</si>
  <si>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</si>
  <si>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</si>
  <si>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</si>
  <si>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</si>
  <si>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</si>
  <si>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</si>
  <si>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</si>
  <si>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</si>
  <si>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</si>
  <si>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</si>
  <si>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</si>
  <si>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</si>
  <si>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</si>
  <si>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</si>
  <si>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</si>
  <si>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</si>
  <si>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</si>
  <si>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</si>
  <si>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</si>
  <si>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</si>
  <si>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</si>
  <si>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</si>
  <si>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</si>
  <si>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</si>
  <si>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</si>
  <si>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</si>
  <si>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</si>
  <si>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</si>
  <si>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</si>
  <si>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</si>
  <si>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</si>
  <si>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</si>
  <si>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</si>
  <si>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</si>
  <si>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</si>
  <si>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</si>
  <si>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</si>
  <si>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</si>
  <si>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</si>
  <si>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</si>
  <si>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</si>
  <si>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</si>
  <si>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</si>
  <si>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</si>
  <si>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</si>
  <si>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</si>
  <si>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</si>
  <si>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</si>
  <si>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</si>
  <si>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</si>
  <si>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</si>
  <si>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</si>
  <si>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</si>
  <si>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</si>
  <si>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</si>
  <si>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</si>
  <si>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</si>
  <si>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</si>
  <si>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</si>
  <si>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</si>
  <si>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</si>
  <si>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</si>
  <si>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</si>
  <si>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</si>
  <si>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</si>
  <si>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</si>
  <si>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</si>
  <si>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</si>
  <si>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</si>
  <si>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</si>
  <si>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</si>
  <si>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</si>
  <si>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</si>
  <si>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</si>
  <si>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</si>
  <si>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</si>
  <si>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</si>
  <si>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</si>
  <si>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</si>
  <si>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</si>
  <si>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</si>
  <si>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</si>
  <si>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</si>
  <si>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</si>
  <si>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</si>
  <si>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</si>
  <si>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</si>
  <si>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</si>
  <si>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</si>
  <si>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</si>
  <si>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</si>
  <si>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</si>
  <si>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</si>
  <si>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</si>
  <si>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</si>
  <si>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</si>
  <si>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</si>
  <si>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</si>
  <si>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</si>
  <si>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</si>
  <si>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</si>
  <si>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</si>
  <si>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</si>
  <si>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</si>
  <si>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</si>
  <si>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</si>
  <si>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</si>
  <si>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</si>
  <si>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</si>
  <si>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</si>
  <si>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</si>
  <si>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</si>
  <si>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</si>
  <si>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</si>
  <si>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</si>
  <si>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</si>
  <si>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</si>
  <si>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</si>
  <si>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</si>
  <si>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</si>
  <si>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</si>
  <si>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</si>
  <si>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</si>
  <si>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</si>
  <si>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</si>
  <si>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</si>
  <si>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</si>
  <si>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</si>
  <si>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</si>
  <si>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</si>
  <si>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</si>
  <si>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</si>
  <si>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</si>
  <si>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</si>
  <si>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</si>
  <si>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</si>
  <si>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</si>
  <si>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</si>
  <si>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</si>
  <si>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</si>
  <si>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</si>
  <si>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</si>
  <si>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</si>
  <si>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</si>
  <si>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</si>
  <si>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</si>
  <si>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</si>
  <si>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</si>
  <si>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</si>
  <si>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</si>
  <si>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</si>
  <si>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</si>
  <si>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</si>
  <si>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</si>
  <si>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</si>
  <si>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</si>
  <si>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</si>
  <si>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</si>
  <si>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</si>
  <si>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</si>
  <si>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</si>
  <si>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</si>
  <si>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</si>
  <si>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</si>
  <si>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</si>
  <si>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</si>
  <si>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</si>
  <si>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</si>
  <si>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</si>
  <si>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</si>
  <si>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</si>
  <si>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</si>
  <si>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</si>
  <si>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</si>
  <si>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</si>
  <si>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</si>
  <si>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</si>
  <si>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</si>
  <si>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</si>
  <si>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</si>
  <si>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</si>
  <si>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</si>
  <si>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</si>
  <si>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</si>
  <si>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</si>
  <si>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</si>
  <si>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</si>
  <si>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</si>
  <si>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</si>
  <si>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</si>
  <si>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</si>
  <si>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</si>
  <si>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</si>
  <si>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</si>
  <si>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</si>
  <si>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</si>
  <si>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</si>
  <si>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</si>
  <si>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</si>
  <si>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</si>
  <si>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</si>
  <si>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</si>
  <si>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</si>
  <si>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</si>
  <si>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</si>
  <si>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</si>
  <si>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</si>
  <si>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</si>
  <si>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</si>
  <si>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</si>
  <si>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</si>
  <si>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</si>
  <si>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</si>
  <si>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</si>
  <si>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</si>
  <si>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</si>
  <si>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</si>
  <si>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</si>
  <si>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</si>
  <si>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</si>
  <si>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</si>
  <si>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</si>
  <si>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</si>
  <si>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</si>
  <si>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</si>
  <si>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</si>
  <si>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</si>
  <si>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</si>
  <si>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</si>
  <si>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</si>
  <si>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</si>
  <si>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</si>
  <si>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</si>
  <si>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</si>
  <si>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</si>
  <si>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</si>
  <si>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</si>
  <si>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</si>
  <si>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</si>
  <si>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</si>
  <si>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</si>
  <si>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</si>
  <si>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</si>
  <si>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</si>
  <si>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</si>
  <si>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</si>
  <si>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</si>
  <si>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</si>
  <si>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</si>
  <si>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</si>
  <si>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</si>
  <si>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</si>
  <si>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</si>
  <si>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</si>
  <si>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</si>
  <si>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</si>
  <si>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</si>
  <si>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</si>
  <si>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</si>
  <si>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</si>
  <si>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</si>
  <si>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</si>
  <si>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</si>
  <si>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</si>
  <si>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</si>
  <si>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</si>
  <si>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</si>
  <si>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</si>
  <si>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</si>
  <si>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</si>
  <si>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</si>
  <si>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</si>
  <si>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</si>
  <si>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</si>
  <si>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</si>
  <si>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</si>
  <si>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</si>
  <si>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</si>
  <si>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</si>
  <si>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</si>
  <si>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</si>
  <si>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</si>
  <si>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</si>
  <si>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</si>
  <si>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</si>
  <si>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</si>
  <si>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</si>
  <si>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</si>
  <si>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</si>
  <si>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</si>
  <si>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</si>
  <si>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</si>
  <si>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</si>
  <si>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</si>
  <si>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</si>
  <si>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</si>
  <si>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</si>
  <si>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</si>
  <si>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</si>
  <si>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</si>
  <si>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</si>
  <si>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</si>
  <si>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</si>
  <si>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</si>
  <si>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</si>
  <si>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</si>
  <si>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</si>
  <si>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</si>
  <si>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</si>
  <si>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</si>
  <si>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</si>
  <si>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</si>
  <si>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</si>
  <si>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</si>
  <si>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</si>
  <si>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</si>
  <si>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</si>
  <si>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</si>
  <si>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</si>
  <si>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</si>
  <si>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</si>
  <si>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</si>
  <si>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</si>
  <si>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</si>
  <si>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</si>
  <si>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</si>
  <si>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</si>
  <si>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</si>
  <si>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</si>
  <si>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</si>
  <si>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</si>
  <si>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</si>
  <si>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</si>
  <si>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</si>
  <si>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</si>
  <si>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</si>
  <si>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</si>
  <si>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</si>
  <si>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</si>
  <si>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</si>
  <si>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</si>
  <si>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</si>
  <si>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</si>
  <si>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</si>
  <si>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</si>
  <si>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</si>
  <si>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</si>
  <si>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</si>
  <si>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</si>
  <si>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</si>
  <si>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</si>
  <si>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</si>
  <si>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</si>
  <si>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</si>
  <si>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</si>
  <si>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</si>
  <si>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</si>
  <si>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</si>
  <si>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</si>
  <si>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</si>
  <si>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</si>
  <si>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</si>
  <si>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</si>
  <si>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</si>
  <si>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</si>
  <si>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</si>
  <si>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</si>
  <si>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</si>
  <si>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</si>
  <si>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</si>
  <si>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</si>
  <si>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</si>
  <si>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</si>
  <si>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</si>
  <si>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</si>
  <si>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</si>
  <si>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</si>
  <si>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</si>
  <si>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</si>
  <si>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</si>
  <si>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</si>
  <si>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</si>
  <si>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</si>
  <si>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</si>
  <si>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</si>
  <si>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</si>
  <si>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</si>
  <si>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</si>
  <si>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</si>
  <si>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</si>
  <si>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</si>
  <si>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</si>
  <si>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</si>
  <si>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</si>
  <si>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</si>
  <si>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</si>
  <si>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</si>
  <si>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</si>
  <si>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</si>
  <si>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</si>
  <si>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</si>
  <si>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</si>
  <si>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</si>
  <si>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</si>
  <si>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</si>
  <si>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</si>
  <si>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</si>
  <si>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</si>
  <si>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</si>
  <si>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</si>
  <si>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</si>
  <si>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</si>
  <si>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</si>
  <si>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</si>
  <si>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</si>
  <si>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</si>
  <si>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</si>
  <si>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</si>
  <si>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</si>
  <si>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</si>
  <si>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</si>
  <si>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</si>
  <si>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</si>
  <si>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</si>
  <si>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</si>
  <si>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</si>
  <si>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</si>
  <si>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</si>
  <si>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</si>
  <si>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</si>
  <si>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</si>
  <si>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</si>
  <si>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</si>
  <si>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</si>
  <si>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</si>
  <si>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</si>
  <si>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</si>
  <si>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</si>
  <si>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</si>
  <si>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</si>
  <si>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</si>
  <si>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</si>
  <si>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</si>
  <si>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</si>
  <si>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</si>
  <si>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</si>
  <si>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</si>
  <si>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</si>
  <si>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</si>
  <si>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</si>
  <si>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</si>
  <si>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</si>
  <si>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</si>
  <si>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</si>
  <si>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</si>
  <si>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</si>
  <si>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</si>
  <si>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</si>
  <si>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</si>
  <si>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</si>
  <si>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</si>
  <si>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</si>
  <si>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</si>
  <si>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</si>
  <si>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</si>
  <si>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</si>
  <si>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</si>
  <si>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</si>
  <si>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</si>
  <si>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</si>
  <si>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</si>
  <si>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</si>
  <si>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</si>
  <si>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</si>
  <si>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</si>
  <si>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</si>
  <si>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</si>
  <si>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</si>
  <si>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</si>
  <si>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</si>
  <si>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</si>
  <si>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</si>
  <si>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</si>
  <si>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</si>
  <si>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</si>
  <si>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</si>
  <si>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</si>
  <si>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</si>
  <si>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</si>
  <si>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</si>
  <si>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</si>
  <si>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</si>
  <si>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</si>
  <si>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</si>
  <si>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</si>
  <si>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</si>
  <si>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</si>
  <si>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</si>
  <si>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</si>
  <si>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</si>
  <si>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</si>
  <si>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</si>
  <si>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</si>
  <si>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</si>
  <si>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</si>
  <si>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</si>
  <si>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</si>
  <si>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</si>
  <si>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</si>
  <si>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</si>
  <si>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</si>
  <si>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</si>
  <si>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</si>
  <si>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</si>
  <si>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</si>
  <si>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</si>
  <si>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</si>
  <si>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</si>
  <si>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</si>
  <si>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</si>
  <si>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</si>
  <si>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</si>
  <si>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</si>
  <si>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</si>
  <si>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</si>
  <si>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</si>
  <si>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</si>
  <si>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</si>
  <si>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</si>
  <si>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</si>
  <si>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</si>
  <si>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</si>
  <si>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</si>
  <si>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</si>
  <si>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</si>
  <si>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</si>
  <si>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</si>
  <si>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</si>
  <si>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</si>
  <si>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</si>
  <si>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</si>
  <si>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</si>
  <si>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</si>
  <si>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</si>
  <si>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</si>
  <si>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</si>
  <si>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</si>
  <si>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</si>
  <si>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</si>
  <si>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</si>
  <si>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</si>
  <si>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</si>
  <si>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</si>
  <si>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</si>
  <si>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</si>
  <si>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</si>
  <si>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</si>
  <si>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</si>
  <si>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</si>
  <si>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</si>
  <si>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</si>
  <si>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</si>
  <si>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</si>
  <si>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</si>
  <si>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</si>
  <si>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</si>
  <si>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</si>
  <si>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</si>
  <si>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</si>
  <si>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</si>
  <si>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</si>
  <si>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</si>
  <si>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</si>
  <si>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</si>
  <si>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</si>
  <si>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</si>
  <si>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</si>
  <si>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</si>
  <si>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</si>
  <si>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</si>
  <si>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</si>
  <si>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</si>
  <si>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</si>
  <si>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</si>
  <si>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</si>
  <si>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</si>
  <si>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</si>
  <si>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</si>
  <si>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</si>
  <si>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</si>
  <si>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</si>
  <si>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</si>
  <si>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</si>
  <si>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</si>
  <si>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</si>
  <si>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</si>
  <si>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</si>
  <si>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</si>
  <si>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</si>
  <si>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</si>
  <si>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</si>
  <si>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</si>
  <si>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</si>
  <si>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</si>
  <si>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</si>
  <si>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</si>
  <si>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</si>
  <si>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</si>
  <si>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</si>
  <si>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</si>
  <si>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</si>
  <si>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</si>
  <si>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</si>
  <si>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</si>
  <si>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</si>
  <si>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</si>
  <si>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</si>
  <si>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</si>
  <si>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</si>
  <si>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</si>
  <si>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</si>
  <si>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</si>
  <si>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</si>
  <si>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</si>
  <si>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</si>
  <si>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</si>
  <si>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</si>
  <si>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</si>
  <si>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</si>
  <si>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</si>
  <si>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</si>
  <si>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</si>
  <si>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</si>
  <si>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</si>
  <si>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</si>
  <si>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</si>
  <si>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</si>
  <si>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</si>
  <si>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</si>
  <si>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</si>
  <si>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</si>
  <si>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</si>
  <si>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</si>
  <si>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</si>
  <si>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</si>
  <si>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</si>
  <si>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</si>
  <si>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</si>
  <si>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</si>
  <si>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</si>
  <si>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</si>
  <si>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</si>
  <si>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</si>
  <si>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</si>
  <si>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</si>
  <si>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</si>
  <si>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</si>
  <si>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</si>
  <si>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</si>
  <si>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</si>
  <si>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</si>
  <si>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</si>
  <si>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</si>
  <si>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</si>
  <si>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</si>
  <si>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</si>
  <si>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</si>
  <si>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</si>
  <si>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</si>
  <si>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</si>
  <si>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</si>
  <si>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</si>
  <si>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</si>
  <si>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</si>
  <si>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</si>
  <si>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</si>
  <si>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</si>
  <si>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</si>
  <si>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</si>
  <si>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</si>
  <si>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</si>
  <si>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</si>
  <si>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</si>
  <si>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</si>
  <si>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</si>
  <si>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</si>
  <si>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</si>
  <si>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</si>
  <si>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</si>
  <si>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</si>
  <si>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</si>
  <si>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</si>
  <si>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</si>
  <si>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</si>
  <si>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</si>
  <si>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</si>
  <si>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</si>
  <si>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</si>
  <si>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</si>
  <si>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</si>
  <si>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</si>
  <si>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</si>
  <si>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</si>
  <si>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</si>
  <si>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</si>
  <si>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</si>
  <si>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</si>
  <si>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</si>
  <si>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</si>
  <si>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</si>
  <si>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</si>
  <si>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</si>
  <si>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</si>
  <si>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</si>
  <si>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</si>
  <si>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</si>
  <si>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</si>
  <si>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</si>
  <si>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</si>
  <si>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</si>
  <si>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</si>
  <si>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</si>
  <si>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</si>
  <si>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</si>
  <si>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</si>
  <si>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</si>
  <si>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</si>
  <si>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</si>
  <si>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</si>
  <si>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</si>
  <si>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</si>
  <si>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</si>
  <si>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</si>
  <si>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</si>
  <si>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</si>
  <si>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</si>
  <si>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</si>
  <si>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</si>
  <si>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</si>
  <si>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</si>
  <si>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</si>
  <si>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</si>
  <si>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</si>
  <si>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</si>
  <si>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</si>
  <si>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</si>
  <si>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</si>
  <si>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</si>
  <si>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</si>
  <si>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</si>
  <si>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</si>
  <si>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</si>
  <si>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</si>
  <si>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</si>
  <si>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</si>
  <si>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</si>
  <si>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</si>
  <si>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</si>
  <si>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</si>
  <si>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</si>
  <si>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</si>
  <si>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</si>
  <si>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</si>
  <si>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</si>
  <si>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</si>
  <si>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</si>
  <si>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</si>
  <si>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</si>
  <si>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</si>
  <si>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</si>
  <si>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</si>
  <si>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</si>
  <si>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</si>
  <si>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</si>
  <si>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</si>
  <si>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</si>
  <si>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</si>
  <si>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</si>
  <si>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</si>
  <si>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</si>
  <si>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</si>
  <si>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</si>
  <si>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</si>
  <si>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</si>
  <si>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</si>
  <si>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</si>
  <si>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</si>
  <si>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</si>
  <si>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</si>
  <si>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</si>
  <si>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</si>
  <si>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</si>
  <si>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</si>
  <si>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</si>
  <si>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</si>
  <si>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</si>
  <si>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</si>
  <si>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</si>
  <si>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</si>
  <si>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</si>
  <si>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</si>
  <si>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</si>
  <si>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</si>
  <si>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</si>
  <si>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</si>
  <si>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</si>
  <si>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</si>
  <si>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</si>
  <si>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</si>
  <si>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</si>
  <si>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</si>
  <si>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</si>
  <si>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</si>
  <si>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</si>
  <si>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</si>
  <si>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</si>
  <si>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</si>
  <si>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</si>
  <si>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</si>
  <si>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</si>
  <si>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</si>
  <si>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</si>
  <si>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</si>
  <si>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</si>
  <si>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</si>
  <si>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</si>
  <si>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</si>
  <si>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</si>
  <si>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</si>
  <si>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</si>
  <si>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</si>
  <si>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</si>
  <si>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</si>
  <si>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</si>
  <si>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</si>
  <si>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</si>
  <si>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</si>
  <si>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</si>
  <si>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</si>
  <si>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</si>
  <si>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</si>
  <si>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</si>
  <si>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</si>
  <si>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</si>
  <si>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</si>
  <si>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</si>
  <si>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</si>
  <si>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</si>
  <si>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</si>
  <si>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</si>
  <si>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</si>
  <si>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</si>
  <si>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</si>
  <si>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</si>
  <si>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</si>
  <si>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</si>
  <si>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</si>
  <si>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</si>
  <si>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</si>
  <si>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</si>
  <si>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ИНТЕРКАПИТАЛ ПРОПЪРТИ ДЕВЕЛЪПМЪНТ АДСИЦ</t>
  </si>
  <si>
    <t>131397743</t>
  </si>
  <si>
    <t>ВЕЛИЧКО СТОЙЧЕВ КЛИНГОВ</t>
  </si>
  <si>
    <t>ИЗПЪЛНИТЕЛЕН ДИРЕКТОР</t>
  </si>
  <si>
    <t xml:space="preserve">ГР. СОФИЯ, УЛ. „Добруджа“ № 6. </t>
  </si>
  <si>
    <t>+359/29801251</t>
  </si>
  <si>
    <t>office@icpd.bg</t>
  </si>
  <si>
    <t>http://www.icpd.bg/</t>
  </si>
  <si>
    <t>http://www.x3news.com/</t>
  </si>
  <si>
    <t>ОПТИМА ОДИТ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</si>
</sst>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3" fillId="0" borderId="0" xfId="4" applyFont="1" applyProtection="1"/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8/Desktop/2025_06_ICPD_Godishen2Q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>
        <row r="21">
          <cell r="D21">
            <v>39224</v>
          </cell>
        </row>
        <row r="64">
          <cell r="G64">
            <v>4044</v>
          </cell>
        </row>
        <row r="65">
          <cell r="G65">
            <v>482</v>
          </cell>
        </row>
        <row r="66">
          <cell r="G66">
            <v>149</v>
          </cell>
        </row>
        <row r="67">
          <cell r="G67">
            <v>11</v>
          </cell>
        </row>
        <row r="68">
          <cell r="G68">
            <v>214</v>
          </cell>
        </row>
        <row r="69">
          <cell r="C69">
            <v>1201</v>
          </cell>
          <cell r="G69">
            <v>2014</v>
          </cell>
        </row>
        <row r="70">
          <cell r="C70">
            <v>1111</v>
          </cell>
        </row>
        <row r="75">
          <cell r="C75">
            <v>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A39" sqref="A39"/>
    </sheetView>
  </sheetViews>
  <sheetFormatPr defaultColWidth="9.109375" defaultRowHeight="15.6"/>
  <cols>
    <col min="1" max="1" width="30.6640625" style="607" customWidth="1"/>
    <col min="2" max="2" width="65.6640625" style="607" customWidth="1"/>
    <col min="3" max="3" width="4.109375" style="607" customWidth="1"/>
    <col min="4" max="4" width="4" style="607" customWidth="1"/>
    <col min="5" max="26" width="9.109375" style="607"/>
    <col min="27" max="27" width="9.88671875" style="607" bestFit="1" customWidth="1"/>
    <col min="28" max="16384" width="9.109375" style="607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6" t="s">
        <v>1</v>
      </c>
      <c r="B2" s="60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618">
        <v>2</v>
      </c>
      <c r="AA2" s="619">
        <f>IF(ISBLANK(_pdeReportingDate),"",_pdeReportingDate)</f>
        <v>45866</v>
      </c>
    </row>
    <row r="3" spans="1:27">
      <c r="A3" s="603" t="s">
        <v>2</v>
      </c>
      <c r="B3" s="604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0"/>
      <c r="Z3" s="618">
        <v>3</v>
      </c>
      <c r="AA3" s="619" t="str">
        <f>IF(ISBLANK(_authorName),"",_authorName)</f>
        <v>ОПТИМА ОДИТ АД</v>
      </c>
    </row>
    <row r="4" spans="1:27">
      <c r="A4" s="601" t="s">
        <v>3</v>
      </c>
      <c r="B4" s="602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0"/>
    </row>
    <row r="5" spans="1:27" ht="46.8">
      <c r="A5" s="605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0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0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0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4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4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4">
        <v>45866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634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5" t="s">
        <v>9</v>
      </c>
      <c r="B13" s="635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3" t="s">
        <v>990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7" t="s">
        <v>11</v>
      </c>
      <c r="B15" s="515" t="s">
        <v>984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3" t="s">
        <v>991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3" t="s">
        <v>992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3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3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3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7" t="s">
        <v>17</v>
      </c>
      <c r="B21" s="515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7" t="s">
        <v>18</v>
      </c>
      <c r="B22" s="515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7" t="s">
        <v>19</v>
      </c>
      <c r="B23" s="608" t="s">
        <v>996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7" t="s">
        <v>20</v>
      </c>
      <c r="B24" s="609" t="s">
        <v>997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998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7" t="s">
        <v>22</v>
      </c>
      <c r="B26" s="515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7" t="s">
        <v>23</v>
      </c>
      <c r="B27" s="515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6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8"/>
      <c r="B29" s="8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9" t="s">
        <v>24</v>
      </c>
      <c r="B30" s="8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topLeftCell="A72" zoomScale="85" zoomScaleNormal="85" zoomScaleSheetLayoutView="85" workbookViewId="0">
      <selection activeCell="H101" sqref="H101"/>
    </sheetView>
  </sheetViews>
  <sheetFormatPr defaultColWidth="9.33203125" defaultRowHeight="15.6"/>
  <cols>
    <col min="1" max="1" width="70.6640625" style="37" customWidth="1"/>
    <col min="2" max="2" width="10.6640625" style="37" customWidth="1"/>
    <col min="3" max="4" width="15.6640625" style="37" customWidth="1"/>
    <col min="5" max="5" width="70.6640625" style="37" customWidth="1"/>
    <col min="6" max="6" width="10.6640625" style="511" customWidth="1"/>
    <col min="7" max="7" width="15.6640625" style="37" customWidth="1"/>
    <col min="8" max="8" width="15.6640625" style="34" customWidth="1"/>
    <col min="9" max="9" width="3.44140625" style="34" customWidth="1"/>
    <col min="10" max="16384" width="9.33203125" style="34"/>
  </cols>
  <sheetData>
    <row r="1" spans="1:28" s="10" customFormat="1">
      <c r="A1" s="12" t="s">
        <v>25</v>
      </c>
      <c r="B1" s="22"/>
      <c r="C1" s="22"/>
      <c r="D1" s="22"/>
      <c r="H1" s="11"/>
    </row>
    <row r="2" spans="1:28" s="10" customFormat="1">
      <c r="A2" s="53" t="str">
        <f>CONCATENATE("(",LOWER(reportConsolidation),")")</f>
        <v>(на индивидуална основа)</v>
      </c>
      <c r="B2" s="12"/>
      <c r="C2" s="12"/>
      <c r="D2" s="12"/>
      <c r="E2" s="54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0" customFormat="1">
      <c r="A4" s="61" t="str">
        <f>CONCATENATE("на ",UPPER(pdeName))</f>
        <v>на ИНТЕРКАПИТАЛ ПРОПЪРТИ ДЕВЕЛЪПМЪНТ АДСИЦ</v>
      </c>
      <c r="B4" s="15"/>
      <c r="C4" s="15"/>
      <c r="D4" s="15"/>
      <c r="H4" s="14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0" customFormat="1">
      <c r="A5" s="61" t="str">
        <f>CONCATENATE("ЕИК по БУЛСТАТ: ", pdeBulstat)</f>
        <v>ЕИК по БУЛСТАТ: 131397743</v>
      </c>
      <c r="B5" s="12"/>
      <c r="C5" s="12"/>
      <c r="D5" s="12"/>
      <c r="H5" s="66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0" customFormat="1">
      <c r="A6" s="61" t="str">
        <f>CONCATENATE("към ",TEXT(endDate,"dd.mm.yyyy")," г.")</f>
        <v>към 30.06.2025 г.</v>
      </c>
      <c r="B6" s="12"/>
      <c r="C6" s="12"/>
      <c r="D6" s="12"/>
      <c r="H6" s="65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0" customFormat="1" ht="16.2" thickBot="1">
      <c r="A7" s="19"/>
      <c r="B7" s="19"/>
      <c r="C7" s="20"/>
      <c r="D7" s="21"/>
      <c r="E7" s="21"/>
      <c r="F7" s="19"/>
      <c r="G7" s="14"/>
      <c r="H7" s="27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2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2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3" t="s">
        <v>40</v>
      </c>
      <c r="B12" s="75" t="s">
        <v>41</v>
      </c>
      <c r="C12" s="159">
        <v>8660</v>
      </c>
      <c r="D12" s="159">
        <v>8660</v>
      </c>
      <c r="E12" s="73" t="s">
        <v>42</v>
      </c>
      <c r="F12" s="77" t="s">
        <v>43</v>
      </c>
      <c r="G12" s="158">
        <v>27766</v>
      </c>
      <c r="H12" s="158">
        <v>27766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2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27766</v>
      </c>
      <c r="H18" s="544">
        <f>H12+H15+H16+H17</f>
        <v>27766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 ht="16.2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 ht="16.2">
      <c r="A20" s="428" t="s">
        <v>71</v>
      </c>
      <c r="B20" s="79" t="s">
        <v>72</v>
      </c>
      <c r="C20" s="531">
        <f>SUM(C12:C19)</f>
        <v>8660</v>
      </c>
      <c r="D20" s="532">
        <f>SUM(D12:D19)</f>
        <v>8660</v>
      </c>
      <c r="E20" s="73" t="s">
        <v>73</v>
      </c>
      <c r="F20" s="77" t="s">
        <v>74</v>
      </c>
      <c r="G20" s="159">
        <v>7651</v>
      </c>
      <c r="H20" s="159">
        <v>7651</v>
      </c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 ht="16.2">
      <c r="A21" s="82" t="s">
        <v>75</v>
      </c>
      <c r="B21" s="79" t="s">
        <v>76</v>
      </c>
      <c r="C21" s="422">
        <v>38622</v>
      </c>
      <c r="D21" s="422">
        <v>39224</v>
      </c>
      <c r="E21" s="73" t="s">
        <v>77</v>
      </c>
      <c r="F21" s="77" t="s">
        <v>78</v>
      </c>
      <c r="G21" s="159">
        <v>9593</v>
      </c>
      <c r="H21" s="159">
        <v>9593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 ht="16.2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1</v>
      </c>
      <c r="H22" s="530">
        <f>SUM(H23:H25)</f>
        <v>1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>
        <v>1</v>
      </c>
      <c r="H23" s="158">
        <v>1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/>
      <c r="H25" s="158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 ht="16.2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17245</v>
      </c>
      <c r="H26" s="532">
        <f>H20+H21+H22</f>
        <v>17245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 ht="16.2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 ht="16.2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-12758</v>
      </c>
      <c r="H28" s="530">
        <f>SUM(H29:H31)</f>
        <v>-14811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>
        <v>17072</v>
      </c>
      <c r="H29" s="159">
        <v>15019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-29830</v>
      </c>
      <c r="H30" s="159">
        <v>-29830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-998</v>
      </c>
      <c r="H32" s="159">
        <v>2052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 ht="16.2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/>
      <c r="H33" s="158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 ht="16.2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-13756</v>
      </c>
      <c r="H34" s="532">
        <f>H28+H32+H33</f>
        <v>-12759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31255</v>
      </c>
      <c r="H37" s="534">
        <f>H26+H18+H34</f>
        <v>32252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2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2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 ht="16.2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/>
      <c r="H48" s="159">
        <v>203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>
        <v>11938</v>
      </c>
      <c r="H49" s="159">
        <v>11735</v>
      </c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 ht="16.2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11938</v>
      </c>
      <c r="H50" s="530">
        <f>SUM(H44:H49)</f>
        <v>11938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 ht="16.2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 ht="16.2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 ht="16.2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 ht="16.2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2" thickBot="1">
      <c r="A56" s="421" t="s">
        <v>191</v>
      </c>
      <c r="B56" s="170" t="s">
        <v>192</v>
      </c>
      <c r="C56" s="535">
        <f>C20+C21+C22+C28+C33+C46+C52+C54+C55</f>
        <v>47282</v>
      </c>
      <c r="D56" s="536">
        <f>D20+D21+D22+D28+D33+D46+D52+D54+D55</f>
        <v>47884</v>
      </c>
      <c r="E56" s="82" t="s">
        <v>193</v>
      </c>
      <c r="F56" s="81" t="s">
        <v>194</v>
      </c>
      <c r="G56" s="533">
        <f>G50+G52+G53+G54+G55</f>
        <v>11938</v>
      </c>
      <c r="H56" s="534">
        <f>H50+H52+H53+H54+H55</f>
        <v>11938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2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9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/>
      <c r="H60" s="158"/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6914</v>
      </c>
      <c r="H61" s="530">
        <f>SUM(H62:H68)</f>
        <v>6397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>
        <v>4044</v>
      </c>
      <c r="H62" s="159">
        <v>3969</v>
      </c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>
        <v>482</v>
      </c>
      <c r="H63" s="159">
        <v>640</v>
      </c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149</v>
      </c>
      <c r="H64" s="159">
        <v>141</v>
      </c>
      <c r="M64" s="80"/>
    </row>
    <row r="65" spans="1:13" ht="16.2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>
        <v>11</v>
      </c>
      <c r="H65" s="159">
        <v>4</v>
      </c>
    </row>
    <row r="66" spans="1:13" ht="16.2">
      <c r="A66" s="73"/>
      <c r="B66" s="79"/>
      <c r="C66" s="529"/>
      <c r="D66" s="530"/>
      <c r="E66" s="73" t="s">
        <v>225</v>
      </c>
      <c r="F66" s="77" t="s">
        <v>226</v>
      </c>
      <c r="G66" s="159">
        <v>214</v>
      </c>
      <c r="H66" s="159">
        <v>120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>
        <v>2014</v>
      </c>
      <c r="H67" s="159">
        <v>1523</v>
      </c>
    </row>
    <row r="68" spans="1:13">
      <c r="A68" s="73" t="s">
        <v>230</v>
      </c>
      <c r="B68" s="75" t="s">
        <v>231</v>
      </c>
      <c r="C68" s="159"/>
      <c r="D68" s="158"/>
      <c r="E68" s="73" t="s">
        <v>232</v>
      </c>
      <c r="F68" s="77" t="s">
        <v>233</v>
      </c>
      <c r="G68" s="159"/>
      <c r="H68" s="158"/>
    </row>
    <row r="69" spans="1:13">
      <c r="A69" s="73" t="s">
        <v>234</v>
      </c>
      <c r="B69" s="75" t="s">
        <v>235</v>
      </c>
      <c r="C69" s="159">
        <v>1201</v>
      </c>
      <c r="D69" s="159">
        <f>1411</f>
        <v>1411</v>
      </c>
      <c r="E69" s="163" t="s">
        <v>98</v>
      </c>
      <c r="F69" s="77" t="s">
        <v>236</v>
      </c>
      <c r="G69" s="159"/>
      <c r="H69" s="158"/>
    </row>
    <row r="70" spans="1:13">
      <c r="A70" s="73" t="s">
        <v>237</v>
      </c>
      <c r="B70" s="75" t="s">
        <v>238</v>
      </c>
      <c r="C70" s="159">
        <v>1111</v>
      </c>
      <c r="D70" s="159">
        <v>1111</v>
      </c>
      <c r="E70" s="73" t="s">
        <v>239</v>
      </c>
      <c r="F70" s="77" t="s">
        <v>240</v>
      </c>
      <c r="G70" s="159"/>
      <c r="H70" s="158"/>
    </row>
    <row r="71" spans="1:13" ht="16.2">
      <c r="A71" s="73" t="s">
        <v>241</v>
      </c>
      <c r="B71" s="75" t="s">
        <v>242</v>
      </c>
      <c r="C71" s="159"/>
      <c r="D71" s="159"/>
      <c r="E71" s="420" t="s">
        <v>66</v>
      </c>
      <c r="F71" s="78" t="s">
        <v>243</v>
      </c>
      <c r="G71" s="531">
        <f>G59+G60+G61+G69+G70</f>
        <v>6914</v>
      </c>
      <c r="H71" s="532">
        <f>H59+H60+H61+H69+H70</f>
        <v>6397</v>
      </c>
    </row>
    <row r="72" spans="1:13">
      <c r="A72" s="73" t="s">
        <v>244</v>
      </c>
      <c r="B72" s="75" t="s">
        <v>245</v>
      </c>
      <c r="C72" s="159"/>
      <c r="D72" s="159"/>
      <c r="E72" s="162"/>
      <c r="F72" s="77"/>
      <c r="G72" s="529"/>
      <c r="H72" s="530"/>
    </row>
    <row r="73" spans="1:13" ht="16.2">
      <c r="A73" s="73" t="s">
        <v>246</v>
      </c>
      <c r="B73" s="75" t="s">
        <v>247</v>
      </c>
      <c r="C73" s="159"/>
      <c r="D73" s="159"/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9"/>
      <c r="E74" s="507"/>
      <c r="F74" s="508"/>
      <c r="G74" s="529"/>
      <c r="H74" s="553"/>
    </row>
    <row r="75" spans="1:13" ht="16.2">
      <c r="A75" s="73" t="s">
        <v>252</v>
      </c>
      <c r="B75" s="75" t="s">
        <v>253</v>
      </c>
      <c r="C75" s="159">
        <v>501</v>
      </c>
      <c r="D75" s="159">
        <v>169</v>
      </c>
      <c r="E75" s="431" t="s">
        <v>181</v>
      </c>
      <c r="F75" s="78" t="s">
        <v>254</v>
      </c>
      <c r="G75" s="424"/>
      <c r="H75" s="425"/>
    </row>
    <row r="76" spans="1:13" ht="16.2">
      <c r="A76" s="428" t="s">
        <v>96</v>
      </c>
      <c r="B76" s="79" t="s">
        <v>255</v>
      </c>
      <c r="C76" s="531">
        <f>SUM(C68:C75)</f>
        <v>2813</v>
      </c>
      <c r="D76" s="532">
        <f>SUM(D68:D75)</f>
        <v>2691</v>
      </c>
      <c r="E76" s="507"/>
      <c r="F76" s="508"/>
      <c r="G76" s="529"/>
      <c r="H76" s="553"/>
    </row>
    <row r="77" spans="1:13" ht="16.2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6914</v>
      </c>
      <c r="H79" s="534">
        <f>H71+H73+H75+H77</f>
        <v>6397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 ht="16.2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 ht="16.2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/>
      <c r="D89" s="158"/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>
        <v>1</v>
      </c>
      <c r="D90" s="159">
        <v>1</v>
      </c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 ht="16.2">
      <c r="A92" s="428" t="s">
        <v>283</v>
      </c>
      <c r="B92" s="79" t="s">
        <v>284</v>
      </c>
      <c r="C92" s="531">
        <f>SUM(C88:C91)</f>
        <v>1</v>
      </c>
      <c r="D92" s="532">
        <f>SUM(D88:D91)</f>
        <v>1</v>
      </c>
      <c r="E92" s="166"/>
      <c r="F92" s="85"/>
      <c r="G92" s="554"/>
      <c r="H92" s="555"/>
      <c r="M92" s="80"/>
    </row>
    <row r="93" spans="1:13" ht="16.2">
      <c r="A93" s="419" t="s">
        <v>285</v>
      </c>
      <c r="B93" s="79" t="s">
        <v>286</v>
      </c>
      <c r="C93" s="424">
        <v>11</v>
      </c>
      <c r="D93" s="425">
        <v>11</v>
      </c>
      <c r="E93" s="166"/>
      <c r="F93" s="85"/>
      <c r="G93" s="554"/>
      <c r="H93" s="555"/>
    </row>
    <row r="94" spans="1:13" ht="16.2" thickBot="1">
      <c r="A94" s="421" t="s">
        <v>287</v>
      </c>
      <c r="B94" s="170" t="s">
        <v>288</v>
      </c>
      <c r="C94" s="535">
        <f>C65+C76+C85+C92+C93</f>
        <v>2825</v>
      </c>
      <c r="D94" s="536">
        <f>D65+D76+D85+D92+D93</f>
        <v>2703</v>
      </c>
      <c r="E94" s="188"/>
      <c r="F94" s="189"/>
      <c r="G94" s="556"/>
      <c r="H94" s="557"/>
      <c r="M94" s="80"/>
    </row>
    <row r="95" spans="1:13" ht="31.8" thickBot="1">
      <c r="A95" s="433" t="s">
        <v>289</v>
      </c>
      <c r="B95" s="434" t="s">
        <v>290</v>
      </c>
      <c r="C95" s="537">
        <f>C94+C56</f>
        <v>50107</v>
      </c>
      <c r="D95" s="538">
        <f>D94+D56</f>
        <v>50587</v>
      </c>
      <c r="E95" s="190" t="s">
        <v>291</v>
      </c>
      <c r="F95" s="435" t="s">
        <v>292</v>
      </c>
      <c r="G95" s="537">
        <f>G37+G40+G56+G79</f>
        <v>50107</v>
      </c>
      <c r="H95" s="538">
        <f>H37+H40+H56+H79</f>
        <v>50587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3" t="s">
        <v>8</v>
      </c>
      <c r="B98" s="638">
        <f>pdeReportingDate</f>
        <v>45866</v>
      </c>
      <c r="C98" s="638"/>
      <c r="D98" s="638"/>
      <c r="E98" s="638"/>
      <c r="F98" s="638"/>
      <c r="G98" s="638"/>
      <c r="H98" s="638"/>
      <c r="M98" s="80"/>
    </row>
    <row r="99" spans="1:13">
      <c r="A99" s="613"/>
      <c r="B99" s="43"/>
      <c r="C99" s="43"/>
      <c r="D99" s="43"/>
      <c r="E99" s="43"/>
      <c r="F99" s="43"/>
      <c r="G99" s="43"/>
      <c r="H99" s="43"/>
      <c r="M99" s="80"/>
    </row>
    <row r="100" spans="1:13">
      <c r="A100" s="614" t="s">
        <v>293</v>
      </c>
      <c r="B100" s="639" t="str">
        <f>authorName</f>
        <v>ОПТИМА ОДИТ АД</v>
      </c>
      <c r="C100" s="639"/>
      <c r="D100" s="639"/>
      <c r="E100" s="639"/>
      <c r="F100" s="639"/>
      <c r="G100" s="639"/>
      <c r="H100" s="639"/>
    </row>
    <row r="101" spans="1:13">
      <c r="A101" s="614"/>
      <c r="B101" s="65"/>
      <c r="C101" s="65"/>
      <c r="D101" s="65"/>
      <c r="E101" s="65"/>
      <c r="F101" s="65"/>
      <c r="G101" s="65"/>
      <c r="H101" s="65"/>
    </row>
    <row r="102" spans="1:13">
      <c r="A102" s="614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5"/>
      <c r="B103" s="637" t="s">
        <v>294</v>
      </c>
      <c r="C103" s="637"/>
      <c r="D103" s="637"/>
      <c r="E103" s="637"/>
      <c r="M103" s="80"/>
    </row>
    <row r="104" spans="1:13" ht="21.75" customHeight="1">
      <c r="A104" s="615"/>
      <c r="B104" s="637" t="s">
        <v>294</v>
      </c>
      <c r="C104" s="637"/>
      <c r="D104" s="637"/>
      <c r="E104" s="637"/>
    </row>
    <row r="105" spans="1:13" ht="21.75" customHeight="1">
      <c r="A105" s="615"/>
      <c r="B105" s="637" t="s">
        <v>294</v>
      </c>
      <c r="C105" s="637"/>
      <c r="D105" s="637"/>
      <c r="E105" s="637"/>
      <c r="M105" s="80"/>
    </row>
    <row r="106" spans="1:13" ht="21.75" customHeight="1">
      <c r="A106" s="615"/>
      <c r="B106" s="637" t="s">
        <v>294</v>
      </c>
      <c r="C106" s="637"/>
      <c r="D106" s="637"/>
      <c r="E106" s="637"/>
    </row>
    <row r="107" spans="1:13" ht="21.75" customHeight="1">
      <c r="A107" s="615"/>
      <c r="B107" s="637"/>
      <c r="C107" s="637"/>
      <c r="D107" s="637"/>
      <c r="E107" s="637"/>
      <c r="M107" s="80"/>
    </row>
    <row r="108" spans="1:13" ht="21.75" customHeight="1">
      <c r="A108" s="615"/>
      <c r="B108" s="637"/>
      <c r="C108" s="637"/>
      <c r="D108" s="637"/>
      <c r="E108" s="637"/>
    </row>
    <row r="109" spans="1:13" ht="21.75" customHeight="1">
      <c r="A109" s="615"/>
      <c r="B109" s="637"/>
      <c r="C109" s="637"/>
      <c r="D109" s="637"/>
      <c r="E109" s="637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7"/>
      <c r="B161" s="37"/>
      <c r="C161" s="37"/>
      <c r="D161" s="37"/>
      <c r="E161" s="510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511" customFormat="1">
      <c r="A163" s="37"/>
      <c r="B163" s="37"/>
      <c r="C163" s="37"/>
      <c r="D163" s="37"/>
      <c r="E163" s="510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511" customFormat="1">
      <c r="A165" s="37"/>
      <c r="B165" s="37"/>
      <c r="C165" s="37"/>
      <c r="D165" s="37"/>
      <c r="E165" s="510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511" customFormat="1">
      <c r="A167" s="37"/>
      <c r="B167" s="37"/>
      <c r="C167" s="37"/>
      <c r="D167" s="37"/>
      <c r="E167" s="510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511" customFormat="1">
      <c r="A175" s="37"/>
      <c r="B175" s="37"/>
      <c r="C175" s="37"/>
      <c r="D175" s="37"/>
      <c r="E175" s="510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511" customFormat="1">
      <c r="A177" s="37"/>
      <c r="B177" s="37"/>
      <c r="C177" s="37"/>
      <c r="D177" s="37"/>
      <c r="E177" s="510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511" customFormat="1">
      <c r="A179" s="37"/>
      <c r="B179" s="37"/>
      <c r="C179" s="37"/>
      <c r="D179" s="37"/>
      <c r="E179" s="510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511" customFormat="1">
      <c r="A181" s="37"/>
      <c r="B181" s="37"/>
      <c r="C181" s="37"/>
      <c r="D181" s="37"/>
      <c r="E181" s="510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511" customFormat="1">
      <c r="A185" s="37"/>
      <c r="B185" s="37"/>
      <c r="C185" s="37"/>
      <c r="D185" s="37"/>
      <c r="E185" s="510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H48 G62:H70 G77:H77 G75:H75 G73:H73 C54:D55 C12:D19 C24:D27 C31:D31 C36:D39 C41:D45 C48:D51 C21:D22 G59:H6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1" zoomScaleNormal="70" zoomScaleSheetLayoutView="100" workbookViewId="0">
      <selection activeCell="G12" sqref="G12:H15"/>
    </sheetView>
  </sheetViews>
  <sheetFormatPr defaultColWidth="9.33203125" defaultRowHeight="15.6"/>
  <cols>
    <col min="1" max="1" width="50.6640625" style="26" customWidth="1"/>
    <col min="2" max="2" width="10.6640625" style="26" customWidth="1"/>
    <col min="3" max="4" width="15.6640625" style="25" customWidth="1"/>
    <col min="5" max="5" width="50.6640625" style="26" customWidth="1"/>
    <col min="6" max="6" width="10.6640625" style="26" customWidth="1"/>
    <col min="7" max="8" width="15.6640625" style="25" customWidth="1"/>
    <col min="9" max="16384" width="9.33203125" style="25"/>
  </cols>
  <sheetData>
    <row r="1" spans="1:9">
      <c r="A1" s="12" t="s">
        <v>295</v>
      </c>
      <c r="B1" s="22"/>
      <c r="C1" s="22"/>
      <c r="D1" s="22"/>
      <c r="E1" s="52"/>
      <c r="F1" s="23"/>
      <c r="G1" s="10"/>
      <c r="H1" s="10"/>
    </row>
    <row r="2" spans="1:9">
      <c r="A2" s="53" t="str">
        <f>CONCATENATE("(",LOWER(reportConsolidation),")")</f>
        <v>(на индивидуална основа)</v>
      </c>
      <c r="B2" s="12"/>
      <c r="C2" s="12"/>
      <c r="D2" s="12"/>
      <c r="E2" s="52"/>
      <c r="F2" s="23"/>
      <c r="G2" s="10"/>
      <c r="H2" s="10"/>
    </row>
    <row r="3" spans="1:9">
      <c r="A3" s="22"/>
      <c r="B3" s="15"/>
      <c r="C3" s="15"/>
      <c r="D3" s="15"/>
      <c r="E3" s="52"/>
      <c r="F3" s="54"/>
      <c r="G3" s="10"/>
      <c r="H3" s="10"/>
    </row>
    <row r="4" spans="1:9">
      <c r="A4" s="61" t="str">
        <f>CONCATENATE("на ",UPPER(pdeName))</f>
        <v>на ИНТЕРКАПИТАЛ ПРОПЪРТИ ДЕВЕЛЪПМЪНТ АДСИЦ</v>
      </c>
      <c r="B4" s="15"/>
      <c r="C4" s="15"/>
      <c r="D4" s="15"/>
      <c r="E4" s="52"/>
      <c r="F4" s="42"/>
      <c r="G4" s="149"/>
      <c r="H4" s="56"/>
    </row>
    <row r="5" spans="1:9">
      <c r="A5" s="61" t="str">
        <f>CONCATENATE("ЕИК по БУЛСТАТ: ", pdeBulstat)</f>
        <v>ЕИК по БУЛСТАТ: 131397743</v>
      </c>
      <c r="B5" s="503"/>
      <c r="C5" s="503"/>
      <c r="D5" s="503"/>
      <c r="E5" s="10"/>
      <c r="F5" s="64"/>
      <c r="G5" s="65"/>
      <c r="H5" s="10"/>
    </row>
    <row r="6" spans="1:9">
      <c r="A6" s="61" t="str">
        <f>CONCATENATE("към ",TEXT(endDate,"dd.mm.yyyy")," г.")</f>
        <v>към 30.06.2025 г.</v>
      </c>
      <c r="B6" s="12"/>
      <c r="C6" s="12"/>
      <c r="D6" s="12"/>
      <c r="E6" s="10"/>
      <c r="F6" s="64"/>
      <c r="G6" s="67"/>
      <c r="H6" s="10"/>
    </row>
    <row r="7" spans="1:9" ht="16.2" thickBot="1">
      <c r="A7" s="24"/>
      <c r="B7" s="10"/>
      <c r="G7" s="10"/>
      <c r="H7" s="27" t="s">
        <v>26</v>
      </c>
    </row>
    <row r="8" spans="1:9" ht="31.2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2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20"/>
    </row>
    <row r="11" spans="1:9" ht="16.2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>
        <v>1</v>
      </c>
      <c r="D12" s="274">
        <v>3</v>
      </c>
      <c r="E12" s="156" t="s">
        <v>304</v>
      </c>
      <c r="F12" s="201" t="s">
        <v>305</v>
      </c>
      <c r="G12" s="274"/>
      <c r="H12" s="274">
        <v>42</v>
      </c>
    </row>
    <row r="13" spans="1:9">
      <c r="A13" s="156" t="s">
        <v>306</v>
      </c>
      <c r="B13" s="154" t="s">
        <v>307</v>
      </c>
      <c r="C13" s="274">
        <v>82</v>
      </c>
      <c r="D13" s="274">
        <v>90</v>
      </c>
      <c r="E13" s="156" t="s">
        <v>308</v>
      </c>
      <c r="F13" s="201" t="s">
        <v>309</v>
      </c>
      <c r="G13" s="274">
        <v>157</v>
      </c>
      <c r="H13" s="274"/>
    </row>
    <row r="14" spans="1:9">
      <c r="A14" s="156" t="s">
        <v>310</v>
      </c>
      <c r="B14" s="154" t="s">
        <v>311</v>
      </c>
      <c r="C14" s="274"/>
      <c r="D14" s="274"/>
      <c r="E14" s="156" t="s">
        <v>312</v>
      </c>
      <c r="F14" s="201" t="s">
        <v>313</v>
      </c>
      <c r="G14" s="274"/>
      <c r="H14" s="274"/>
    </row>
    <row r="15" spans="1:9">
      <c r="A15" s="156" t="s">
        <v>314</v>
      </c>
      <c r="B15" s="154" t="s">
        <v>315</v>
      </c>
      <c r="C15" s="274">
        <v>25</v>
      </c>
      <c r="D15" s="274">
        <v>28</v>
      </c>
      <c r="E15" s="156" t="s">
        <v>98</v>
      </c>
      <c r="F15" s="201" t="s">
        <v>316</v>
      </c>
      <c r="G15" s="274"/>
      <c r="H15" s="274">
        <v>1</v>
      </c>
    </row>
    <row r="16" spans="1:9" ht="16.2">
      <c r="A16" s="156" t="s">
        <v>317</v>
      </c>
      <c r="B16" s="154" t="s">
        <v>318</v>
      </c>
      <c r="C16" s="274">
        <v>5</v>
      </c>
      <c r="D16" s="274">
        <v>5</v>
      </c>
      <c r="E16" s="197" t="s">
        <v>71</v>
      </c>
      <c r="F16" s="223" t="s">
        <v>319</v>
      </c>
      <c r="G16" s="558">
        <f>SUM(G12:G15)</f>
        <v>157</v>
      </c>
      <c r="H16" s="559">
        <f>SUM(H12:H15)</f>
        <v>43</v>
      </c>
    </row>
    <row r="17" spans="1:8" ht="31.2">
      <c r="A17" s="156" t="s">
        <v>320</v>
      </c>
      <c r="B17" s="154" t="s">
        <v>321</v>
      </c>
      <c r="C17" s="274">
        <v>602</v>
      </c>
      <c r="D17" s="274"/>
      <c r="E17" s="156"/>
      <c r="F17" s="198"/>
      <c r="G17" s="152"/>
      <c r="H17" s="203"/>
    </row>
    <row r="18" spans="1:8" ht="31.2">
      <c r="A18" s="156" t="s">
        <v>322</v>
      </c>
      <c r="B18" s="154" t="s">
        <v>323</v>
      </c>
      <c r="C18" s="274"/>
      <c r="D18" s="274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>
        <v>90</v>
      </c>
      <c r="D19" s="274">
        <v>3</v>
      </c>
      <c r="E19" s="156" t="s">
        <v>328</v>
      </c>
      <c r="F19" s="198" t="s">
        <v>329</v>
      </c>
      <c r="G19" s="274"/>
      <c r="H19" s="275"/>
    </row>
    <row r="20" spans="1:8" ht="16.2">
      <c r="A20" s="196" t="s">
        <v>330</v>
      </c>
      <c r="B20" s="154" t="s">
        <v>331</v>
      </c>
      <c r="C20" s="274"/>
      <c r="D20" s="274"/>
      <c r="E20" s="195"/>
      <c r="F20" s="153"/>
      <c r="G20" s="152"/>
      <c r="H20" s="203"/>
    </row>
    <row r="21" spans="1:8" ht="16.2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 ht="16.2">
      <c r="A22" s="197" t="s">
        <v>71</v>
      </c>
      <c r="B22" s="155" t="s">
        <v>335</v>
      </c>
      <c r="C22" s="558">
        <f>SUM(C12:C18)+C19</f>
        <v>805</v>
      </c>
      <c r="D22" s="559">
        <f>SUM(D12:D18)+D19</f>
        <v>129</v>
      </c>
      <c r="E22" s="156" t="s">
        <v>336</v>
      </c>
      <c r="F22" s="198" t="s">
        <v>337</v>
      </c>
      <c r="G22" s="274"/>
      <c r="H22" s="275"/>
    </row>
    <row r="23" spans="1:8" ht="16.2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2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2">
      <c r="A25" s="156" t="s">
        <v>343</v>
      </c>
      <c r="B25" s="198" t="s">
        <v>344</v>
      </c>
      <c r="C25" s="274">
        <v>2</v>
      </c>
      <c r="D25" s="274">
        <v>149</v>
      </c>
      <c r="E25" s="156" t="s">
        <v>345</v>
      </c>
      <c r="F25" s="198" t="s">
        <v>346</v>
      </c>
      <c r="G25" s="274"/>
      <c r="H25" s="275"/>
    </row>
    <row r="26" spans="1:8" ht="31.2">
      <c r="A26" s="156" t="s">
        <v>347</v>
      </c>
      <c r="B26" s="198" t="s">
        <v>348</v>
      </c>
      <c r="C26" s="274"/>
      <c r="D26" s="274"/>
      <c r="E26" s="156" t="s">
        <v>349</v>
      </c>
      <c r="F26" s="198" t="s">
        <v>350</v>
      </c>
      <c r="G26" s="274"/>
      <c r="H26" s="275"/>
    </row>
    <row r="27" spans="1:8" ht="31.2">
      <c r="A27" s="156" t="s">
        <v>351</v>
      </c>
      <c r="B27" s="198" t="s">
        <v>352</v>
      </c>
      <c r="C27" s="274"/>
      <c r="D27" s="274">
        <v>2</v>
      </c>
      <c r="E27" s="197" t="s">
        <v>123</v>
      </c>
      <c r="F27" s="199" t="s">
        <v>353</v>
      </c>
      <c r="G27" s="558">
        <f>SUM(G22:G26)</f>
        <v>0</v>
      </c>
      <c r="H27" s="559">
        <f>SUM(H22:H26)</f>
        <v>0</v>
      </c>
    </row>
    <row r="28" spans="1:8">
      <c r="A28" s="156" t="s">
        <v>98</v>
      </c>
      <c r="B28" s="198" t="s">
        <v>354</v>
      </c>
      <c r="C28" s="274">
        <v>348</v>
      </c>
      <c r="D28" s="274">
        <v>0</v>
      </c>
      <c r="E28" s="196"/>
      <c r="F28" s="153"/>
      <c r="G28" s="152"/>
      <c r="H28" s="203"/>
    </row>
    <row r="29" spans="1:8" ht="16.2">
      <c r="A29" s="197" t="s">
        <v>96</v>
      </c>
      <c r="B29" s="199" t="s">
        <v>355</v>
      </c>
      <c r="C29" s="558">
        <f>SUM(C25:C28)</f>
        <v>350</v>
      </c>
      <c r="D29" s="559">
        <f>SUM(D25:D28)</f>
        <v>151</v>
      </c>
      <c r="E29" s="156"/>
      <c r="F29" s="153"/>
      <c r="G29" s="152"/>
      <c r="H29" s="203"/>
    </row>
    <row r="30" spans="1:8" ht="16.8" thickBot="1">
      <c r="A30" s="214"/>
      <c r="B30" s="215"/>
      <c r="C30" s="226"/>
      <c r="D30" s="227"/>
      <c r="E30" s="216"/>
      <c r="F30" s="224"/>
      <c r="G30" s="218"/>
      <c r="H30" s="219"/>
    </row>
    <row r="31" spans="1:8" ht="31.2">
      <c r="A31" s="210" t="s">
        <v>356</v>
      </c>
      <c r="B31" s="192" t="s">
        <v>357</v>
      </c>
      <c r="C31" s="212">
        <f>C29+C22</f>
        <v>1155</v>
      </c>
      <c r="D31" s="213">
        <f>D29+D22</f>
        <v>280</v>
      </c>
      <c r="E31" s="210" t="s">
        <v>358</v>
      </c>
      <c r="F31" s="225" t="s">
        <v>359</v>
      </c>
      <c r="G31" s="212">
        <f>G16+G18+G27</f>
        <v>157</v>
      </c>
      <c r="H31" s="213">
        <f>H16+H18+H27</f>
        <v>43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 ht="16.2">
      <c r="A33" s="194" t="s">
        <v>360</v>
      </c>
      <c r="B33" s="150" t="s">
        <v>361</v>
      </c>
      <c r="C33" s="202">
        <f>IF((G31-C31)&gt;0,G31-C31,0)</f>
        <v>0</v>
      </c>
      <c r="D33" s="204">
        <f>IF((H31-D31)&gt;0,H31-D31,0)</f>
        <v>0</v>
      </c>
      <c r="E33" s="194" t="s">
        <v>362</v>
      </c>
      <c r="F33" s="199" t="s">
        <v>363</v>
      </c>
      <c r="G33" s="558">
        <f>IF((C31-G31)&gt;0,C31-G31,0)</f>
        <v>998</v>
      </c>
      <c r="H33" s="559">
        <f>IF((D31-H31)&gt;0,D31-H31,0)</f>
        <v>237</v>
      </c>
    </row>
    <row r="34" spans="1:8" ht="32.4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 ht="16.2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8" thickBot="1">
      <c r="A36" s="217" t="s">
        <v>372</v>
      </c>
      <c r="B36" s="215" t="s">
        <v>373</v>
      </c>
      <c r="C36" s="564">
        <f>C31-C34+C35</f>
        <v>1155</v>
      </c>
      <c r="D36" s="565">
        <f>D31-D34+D35</f>
        <v>280</v>
      </c>
      <c r="E36" s="221" t="s">
        <v>374</v>
      </c>
      <c r="F36" s="215" t="s">
        <v>375</v>
      </c>
      <c r="G36" s="226">
        <f>G35-G34+G31</f>
        <v>157</v>
      </c>
      <c r="H36" s="227">
        <f>H35-H34+H31</f>
        <v>43</v>
      </c>
    </row>
    <row r="37" spans="1:8" ht="16.2">
      <c r="A37" s="220" t="s">
        <v>376</v>
      </c>
      <c r="B37" s="192" t="s">
        <v>377</v>
      </c>
      <c r="C37" s="212">
        <f>IF((G36-C36)&gt;0,G36-C36,0)</f>
        <v>0</v>
      </c>
      <c r="D37" s="213">
        <f>IF((H36-D36)&gt;0,H36-D36,0)</f>
        <v>0</v>
      </c>
      <c r="E37" s="220" t="s">
        <v>378</v>
      </c>
      <c r="F37" s="225" t="s">
        <v>379</v>
      </c>
      <c r="G37" s="212">
        <f>IF((C36-G36)&gt;0,C36-G36,0)</f>
        <v>998</v>
      </c>
      <c r="H37" s="213">
        <f>IF((D36-H36)&gt;0,D36-H36,0)</f>
        <v>237</v>
      </c>
    </row>
    <row r="38" spans="1:8" ht="16.2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2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2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0</v>
      </c>
      <c r="D42" s="204">
        <f>+IF((H36-D36-D38)&gt;0,H36-D36-D38,0)</f>
        <v>0</v>
      </c>
      <c r="E42" s="206" t="s">
        <v>390</v>
      </c>
      <c r="F42" s="157" t="s">
        <v>391</v>
      </c>
      <c r="G42" s="202">
        <f>IF(G37&gt;0,IF(C38+G37&lt;0,0,C38+G37),IF(C37-C38&lt;0,C38-C37,0))</f>
        <v>998</v>
      </c>
      <c r="H42" s="204">
        <f>IF(H37&gt;0,IF(D38+H37&lt;0,0,D38+H37),IF(D37-D38&lt;0,D38-D37,0))</f>
        <v>237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2" thickBot="1">
      <c r="A44" s="221" t="s">
        <v>395</v>
      </c>
      <c r="B44" s="208" t="s">
        <v>396</v>
      </c>
      <c r="C44" s="226">
        <f>IF(G42=0,IF(C42-C43&gt;0,C42-C43+G43,0),IF(G42-G43&lt;0,G43-G42+C42,0))</f>
        <v>0</v>
      </c>
      <c r="D44" s="227">
        <f>IF(H42=0,IF(D42-D43&gt;0,D42-D43+H43,0),IF(H42-H43&lt;0,H43-H42+D42,0))</f>
        <v>0</v>
      </c>
      <c r="E44" s="221" t="s">
        <v>397</v>
      </c>
      <c r="F44" s="228" t="s">
        <v>398</v>
      </c>
      <c r="G44" s="226">
        <f>IF(C42=0,IF(G42-G43&gt;0,G42-G43+C43,0),IF(C42-C43&lt;0,C43-C42+G43,0))</f>
        <v>998</v>
      </c>
      <c r="H44" s="227">
        <f>IF(D42=0,IF(H42-H43&gt;0,H42-H43+D43,0),IF(D42-D43&lt;0,D43-D42+H43,0))</f>
        <v>237</v>
      </c>
    </row>
    <row r="45" spans="1:8" ht="16.2" thickBot="1">
      <c r="A45" s="229" t="s">
        <v>399</v>
      </c>
      <c r="B45" s="230" t="s">
        <v>400</v>
      </c>
      <c r="C45" s="560">
        <f>C36+C38+C42</f>
        <v>1155</v>
      </c>
      <c r="D45" s="561">
        <f>D36+D38+D42</f>
        <v>280</v>
      </c>
      <c r="E45" s="229" t="s">
        <v>401</v>
      </c>
      <c r="F45" s="231" t="s">
        <v>402</v>
      </c>
      <c r="G45" s="560">
        <f>G42+G36</f>
        <v>1155</v>
      </c>
      <c r="H45" s="561">
        <f>H42+H36</f>
        <v>280</v>
      </c>
    </row>
    <row r="46" spans="1:8">
      <c r="B46" s="504"/>
      <c r="C46" s="505"/>
      <c r="D46" s="505"/>
      <c r="E46" s="506"/>
      <c r="G46" s="505"/>
      <c r="H46" s="505"/>
    </row>
    <row r="47" spans="1:8">
      <c r="A47" s="641" t="s">
        <v>403</v>
      </c>
      <c r="B47" s="641"/>
      <c r="C47" s="641"/>
      <c r="D47" s="641"/>
      <c r="E47" s="641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4" customFormat="1">
      <c r="A50" s="613" t="s">
        <v>8</v>
      </c>
      <c r="B50" s="638">
        <f>pdeReportingDate</f>
        <v>45866</v>
      </c>
      <c r="C50" s="638"/>
      <c r="D50" s="638"/>
      <c r="E50" s="638"/>
      <c r="F50" s="638"/>
      <c r="G50" s="638"/>
      <c r="H50" s="638"/>
      <c r="M50" s="80"/>
    </row>
    <row r="51" spans="1:13" s="34" customFormat="1">
      <c r="A51" s="613"/>
      <c r="B51" s="43"/>
      <c r="C51" s="43"/>
      <c r="D51" s="43"/>
      <c r="E51" s="43"/>
      <c r="F51" s="43"/>
      <c r="G51" s="43"/>
      <c r="H51" s="43"/>
      <c r="M51" s="80"/>
    </row>
    <row r="52" spans="1:13" s="34" customFormat="1">
      <c r="A52" s="614" t="s">
        <v>293</v>
      </c>
      <c r="B52" s="639" t="str">
        <f>authorName</f>
        <v>ОПТИМА ОДИТ АД</v>
      </c>
      <c r="C52" s="639"/>
      <c r="D52" s="639"/>
      <c r="E52" s="639"/>
      <c r="F52" s="639"/>
      <c r="G52" s="639"/>
      <c r="H52" s="639"/>
    </row>
    <row r="53" spans="1:13" s="34" customFormat="1">
      <c r="A53" s="614"/>
      <c r="B53" s="65"/>
      <c r="C53" s="65"/>
      <c r="D53" s="65"/>
      <c r="E53" s="65"/>
      <c r="F53" s="65"/>
      <c r="G53" s="65"/>
      <c r="H53" s="65"/>
    </row>
    <row r="54" spans="1:13" s="34" customFormat="1">
      <c r="A54" s="614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5"/>
      <c r="B55" s="637" t="s">
        <v>294</v>
      </c>
      <c r="C55" s="637"/>
      <c r="D55" s="637"/>
      <c r="E55" s="637"/>
      <c r="F55" s="511"/>
      <c r="G55" s="37"/>
      <c r="H55" s="34"/>
    </row>
    <row r="56" spans="1:13" ht="15.75" customHeight="1">
      <c r="A56" s="615"/>
      <c r="B56" s="637" t="s">
        <v>294</v>
      </c>
      <c r="C56" s="637"/>
      <c r="D56" s="637"/>
      <c r="E56" s="637"/>
      <c r="F56" s="511"/>
      <c r="G56" s="37"/>
      <c r="H56" s="34"/>
    </row>
    <row r="57" spans="1:13" ht="15.75" customHeight="1">
      <c r="A57" s="615"/>
      <c r="B57" s="637" t="s">
        <v>294</v>
      </c>
      <c r="C57" s="637"/>
      <c r="D57" s="637"/>
      <c r="E57" s="637"/>
      <c r="F57" s="511"/>
      <c r="G57" s="37"/>
      <c r="H57" s="34"/>
    </row>
    <row r="58" spans="1:13" ht="15.75" customHeight="1">
      <c r="A58" s="615"/>
      <c r="B58" s="637" t="s">
        <v>294</v>
      </c>
      <c r="C58" s="637"/>
      <c r="D58" s="637"/>
      <c r="E58" s="637"/>
      <c r="F58" s="511"/>
      <c r="G58" s="37"/>
      <c r="H58" s="34"/>
    </row>
    <row r="59" spans="1:13">
      <c r="A59" s="615"/>
      <c r="B59" s="637"/>
      <c r="C59" s="637"/>
      <c r="D59" s="637"/>
      <c r="E59" s="637"/>
      <c r="F59" s="511"/>
      <c r="G59" s="37"/>
      <c r="H59" s="34"/>
    </row>
    <row r="60" spans="1:13">
      <c r="A60" s="615"/>
      <c r="B60" s="637"/>
      <c r="C60" s="637"/>
      <c r="D60" s="637"/>
      <c r="E60" s="637"/>
      <c r="F60" s="511"/>
      <c r="G60" s="37"/>
      <c r="H60" s="34"/>
    </row>
    <row r="61" spans="1:13">
      <c r="A61" s="615"/>
      <c r="B61" s="637"/>
      <c r="C61" s="637"/>
      <c r="D61" s="637"/>
      <c r="E61" s="637"/>
      <c r="F61" s="511"/>
      <c r="G61" s="37"/>
      <c r="H61" s="34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1" zoomScale="145" zoomScaleNormal="145" zoomScaleSheetLayoutView="80" workbookViewId="0">
      <selection activeCell="C46" sqref="C46"/>
    </sheetView>
  </sheetViews>
  <sheetFormatPr defaultColWidth="9.33203125" defaultRowHeight="15.6"/>
  <cols>
    <col min="1" max="1" width="69.88671875" style="141" customWidth="1"/>
    <col min="2" max="2" width="11.88671875" style="141" bestFit="1" customWidth="1"/>
    <col min="3" max="4" width="22.6640625" style="141" customWidth="1"/>
    <col min="5" max="5" width="10.109375" style="141" customWidth="1"/>
    <col min="6" max="6" width="12" style="141" customWidth="1"/>
    <col min="7" max="7" width="12.109375" style="141" bestFit="1" customWidth="1"/>
    <col min="8" max="16384" width="9.33203125" style="141"/>
  </cols>
  <sheetData>
    <row r="1" spans="1:13">
      <c r="A1" s="12" t="s">
        <v>404</v>
      </c>
      <c r="B1" s="28"/>
      <c r="C1" s="23"/>
      <c r="D1" s="55"/>
      <c r="E1" s="23"/>
      <c r="F1" s="23"/>
      <c r="G1" s="55"/>
      <c r="H1" s="140"/>
    </row>
    <row r="2" spans="1:13">
      <c r="A2" s="53" t="str">
        <f>CONCATENATE("(",LOWER(reportConsolidation),")")</f>
        <v>(на индивидуална основа)</v>
      </c>
      <c r="B2" s="28"/>
      <c r="C2" s="23"/>
      <c r="D2" s="55"/>
      <c r="E2" s="23"/>
      <c r="F2" s="23"/>
      <c r="G2" s="34"/>
      <c r="H2" s="140"/>
    </row>
    <row r="3" spans="1:13">
      <c r="A3" s="142"/>
      <c r="B3" s="28"/>
      <c r="C3" s="23"/>
      <c r="D3" s="23"/>
      <c r="E3" s="23"/>
      <c r="F3" s="10"/>
      <c r="G3" s="10"/>
      <c r="H3" s="10"/>
    </row>
    <row r="4" spans="1:13">
      <c r="A4" s="61" t="str">
        <f>CONCATENATE("на ",UPPER(pdeName))</f>
        <v>на ИНТЕРКАПИТАЛ ПРОПЪРТИ ДЕВЕЛЪПМЪНТ АДСИЦ</v>
      </c>
      <c r="B4" s="439"/>
      <c r="C4" s="42"/>
      <c r="D4" s="63"/>
      <c r="E4" s="10"/>
    </row>
    <row r="5" spans="1:13">
      <c r="A5" s="61" t="str">
        <f>CONCATENATE("ЕИК по БУЛСТАТ: ", pdeBulstat)</f>
        <v>ЕИК по БУЛСТАТ: 131397743</v>
      </c>
      <c r="B5" s="440"/>
      <c r="C5" s="64"/>
      <c r="D5" s="65"/>
      <c r="E5" s="140"/>
    </row>
    <row r="6" spans="1:13">
      <c r="A6" s="61" t="str">
        <f>CONCATENATE("към ",TEXT(endDate,"dd.mm.yyyy")," г.")</f>
        <v>към 30.06.2025 г.</v>
      </c>
      <c r="B6" s="439"/>
      <c r="C6" s="64"/>
      <c r="D6" s="67"/>
      <c r="E6" s="140"/>
    </row>
    <row r="7" spans="1:13" ht="16.2" thickBot="1">
      <c r="A7" s="143"/>
      <c r="B7" s="10"/>
      <c r="C7" s="143"/>
      <c r="D7" s="27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2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 ht="16.2">
      <c r="A10" s="246" t="s">
        <v>406</v>
      </c>
      <c r="B10" s="247"/>
      <c r="C10" s="248"/>
      <c r="D10" s="249"/>
      <c r="E10" s="620"/>
    </row>
    <row r="11" spans="1:13">
      <c r="A11" s="236" t="s">
        <v>407</v>
      </c>
      <c r="B11" s="146" t="s">
        <v>408</v>
      </c>
      <c r="C11" s="159">
        <v>446</v>
      </c>
      <c r="D11" s="159">
        <v>100</v>
      </c>
    </row>
    <row r="12" spans="1:13">
      <c r="A12" s="236" t="s">
        <v>409</v>
      </c>
      <c r="B12" s="146" t="s">
        <v>410</v>
      </c>
      <c r="C12" s="159">
        <v>-76</v>
      </c>
      <c r="D12" s="159">
        <v>-302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2">
      <c r="A13" s="236" t="s">
        <v>411</v>
      </c>
      <c r="B13" s="146" t="s">
        <v>412</v>
      </c>
      <c r="C13" s="159"/>
      <c r="D13" s="159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-10</v>
      </c>
      <c r="D14" s="159">
        <v>-23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-9</v>
      </c>
      <c r="D15" s="159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9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9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2">
      <c r="A18" s="236" t="s">
        <v>421</v>
      </c>
      <c r="B18" s="146" t="s">
        <v>422</v>
      </c>
      <c r="C18" s="159"/>
      <c r="D18" s="159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9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/>
      <c r="D20" s="159">
        <v>1382</v>
      </c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2" thickBot="1">
      <c r="A21" s="250" t="s">
        <v>427</v>
      </c>
      <c r="B21" s="251" t="s">
        <v>428</v>
      </c>
      <c r="C21" s="581">
        <f>SUM(C11:C20)</f>
        <v>351</v>
      </c>
      <c r="D21" s="582">
        <f>SUM(D11:D20)</f>
        <v>1157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ht="16.2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/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2" thickBot="1">
      <c r="A33" s="250" t="s">
        <v>449</v>
      </c>
      <c r="B33" s="251" t="s">
        <v>450</v>
      </c>
      <c r="C33" s="581">
        <f>SUM(C23:C32)</f>
        <v>0</v>
      </c>
      <c r="D33" s="582">
        <f>SUM(D23:D32)</f>
        <v>0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6.2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9"/>
    </row>
    <row r="38" spans="1:13">
      <c r="A38" s="236" t="s">
        <v>458</v>
      </c>
      <c r="B38" s="146" t="s">
        <v>459</v>
      </c>
      <c r="C38" s="159"/>
      <c r="D38" s="159"/>
    </row>
    <row r="39" spans="1:13">
      <c r="A39" s="236" t="s">
        <v>460</v>
      </c>
      <c r="B39" s="146" t="s">
        <v>461</v>
      </c>
      <c r="C39" s="159"/>
      <c r="D39" s="159"/>
    </row>
    <row r="40" spans="1:13" ht="31.2">
      <c r="A40" s="236" t="s">
        <v>462</v>
      </c>
      <c r="B40" s="146" t="s">
        <v>463</v>
      </c>
      <c r="C40" s="159">
        <v>-351</v>
      </c>
      <c r="D40" s="159">
        <v>-148</v>
      </c>
    </row>
    <row r="41" spans="1:13">
      <c r="A41" s="236" t="s">
        <v>464</v>
      </c>
      <c r="B41" s="146" t="s">
        <v>465</v>
      </c>
      <c r="C41" s="159"/>
      <c r="D41" s="159"/>
    </row>
    <row r="42" spans="1:13">
      <c r="A42" s="236" t="s">
        <v>466</v>
      </c>
      <c r="B42" s="146" t="s">
        <v>467</v>
      </c>
      <c r="C42" s="159"/>
      <c r="D42" s="159">
        <v>-994</v>
      </c>
      <c r="G42" s="147"/>
      <c r="H42" s="147"/>
    </row>
    <row r="43" spans="1:13" ht="16.2" thickBot="1">
      <c r="A43" s="253" t="s">
        <v>468</v>
      </c>
      <c r="B43" s="254" t="s">
        <v>469</v>
      </c>
      <c r="C43" s="583">
        <f>SUM(C35:C42)</f>
        <v>-351</v>
      </c>
      <c r="D43" s="584">
        <f>SUM(D35:D42)</f>
        <v>-1142</v>
      </c>
      <c r="G43" s="147"/>
      <c r="H43" s="147"/>
    </row>
    <row r="44" spans="1:13" ht="16.2" thickBot="1">
      <c r="A44" s="257" t="s">
        <v>470</v>
      </c>
      <c r="B44" s="258" t="s">
        <v>471</v>
      </c>
      <c r="C44" s="264">
        <f>C43+C33+C21</f>
        <v>0</v>
      </c>
      <c r="D44" s="265">
        <f>D43+D33+D21</f>
        <v>15</v>
      </c>
      <c r="G44" s="147"/>
      <c r="H44" s="147"/>
    </row>
    <row r="45" spans="1:13" ht="16.8" thickBot="1">
      <c r="A45" s="259" t="s">
        <v>472</v>
      </c>
      <c r="B45" s="260" t="s">
        <v>473</v>
      </c>
      <c r="C45" s="266">
        <v>1</v>
      </c>
      <c r="D45" s="267">
        <v>3</v>
      </c>
      <c r="G45" s="147"/>
      <c r="H45" s="147"/>
    </row>
    <row r="46" spans="1:13" ht="16.8" thickBot="1">
      <c r="A46" s="262" t="s">
        <v>474</v>
      </c>
      <c r="B46" s="263" t="s">
        <v>475</v>
      </c>
      <c r="C46" s="268">
        <f>C45+C44</f>
        <v>1</v>
      </c>
      <c r="D46" s="269">
        <f>D45+D44</f>
        <v>18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2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11" t="s">
        <v>480</v>
      </c>
      <c r="G50" s="147"/>
      <c r="H50" s="147"/>
    </row>
    <row r="51" spans="1:13">
      <c r="A51" s="642" t="s">
        <v>481</v>
      </c>
      <c r="B51" s="642"/>
      <c r="C51" s="642"/>
      <c r="D51" s="642"/>
      <c r="G51" s="147"/>
      <c r="H51" s="147"/>
    </row>
    <row r="52" spans="1:13">
      <c r="A52" s="612"/>
      <c r="B52" s="612"/>
      <c r="C52" s="612"/>
      <c r="D52" s="612"/>
      <c r="G52" s="147"/>
      <c r="H52" s="147"/>
    </row>
    <row r="53" spans="1:13">
      <c r="A53" s="612"/>
      <c r="B53" s="612"/>
      <c r="C53" s="612"/>
      <c r="D53" s="612"/>
      <c r="G53" s="147"/>
      <c r="H53" s="147"/>
    </row>
    <row r="54" spans="1:13" s="34" customFormat="1">
      <c r="A54" s="613" t="s">
        <v>8</v>
      </c>
      <c r="B54" s="638">
        <f>pdeReportingDate</f>
        <v>45866</v>
      </c>
      <c r="C54" s="638"/>
      <c r="D54" s="638"/>
      <c r="E54" s="638"/>
      <c r="F54" s="616"/>
      <c r="G54" s="616"/>
      <c r="H54" s="616"/>
      <c r="M54" s="80"/>
    </row>
    <row r="55" spans="1:13" s="34" customFormat="1">
      <c r="A55" s="613"/>
      <c r="B55" s="638"/>
      <c r="C55" s="638"/>
      <c r="D55" s="638"/>
      <c r="E55" s="638"/>
      <c r="F55" s="43"/>
      <c r="G55" s="43"/>
      <c r="H55" s="43"/>
      <c r="M55" s="80"/>
    </row>
    <row r="56" spans="1:13" s="34" customFormat="1">
      <c r="A56" s="614" t="s">
        <v>293</v>
      </c>
      <c r="B56" s="639" t="str">
        <f>authorName</f>
        <v>ОПТИМА ОДИТ АД</v>
      </c>
      <c r="C56" s="639"/>
      <c r="D56" s="639"/>
      <c r="E56" s="639"/>
      <c r="F56" s="65"/>
      <c r="G56" s="65"/>
      <c r="H56" s="65"/>
    </row>
    <row r="57" spans="1:13" s="34" customFormat="1">
      <c r="A57" s="614"/>
      <c r="B57" s="639"/>
      <c r="C57" s="639"/>
      <c r="D57" s="639"/>
      <c r="E57" s="639"/>
      <c r="F57" s="65"/>
      <c r="G57" s="65"/>
      <c r="H57" s="65"/>
    </row>
    <row r="58" spans="1:13" s="34" customFormat="1">
      <c r="A58" s="614" t="s">
        <v>13</v>
      </c>
      <c r="B58" s="639"/>
      <c r="C58" s="639"/>
      <c r="D58" s="639"/>
      <c r="E58" s="639"/>
      <c r="F58" s="65"/>
      <c r="G58" s="65"/>
      <c r="H58" s="65"/>
    </row>
    <row r="59" spans="1:13" s="25" customFormat="1">
      <c r="A59" s="615"/>
      <c r="B59" s="637" t="s">
        <v>294</v>
      </c>
      <c r="C59" s="637"/>
      <c r="D59" s="637"/>
      <c r="E59" s="637"/>
      <c r="F59" s="511"/>
      <c r="G59" s="37"/>
      <c r="H59" s="34"/>
    </row>
    <row r="60" spans="1:13">
      <c r="A60" s="615"/>
      <c r="B60" s="637" t="s">
        <v>294</v>
      </c>
      <c r="C60" s="637"/>
      <c r="D60" s="637"/>
      <c r="E60" s="637"/>
      <c r="F60" s="511"/>
      <c r="G60" s="37"/>
      <c r="H60" s="34"/>
    </row>
    <row r="61" spans="1:13">
      <c r="A61" s="615"/>
      <c r="B61" s="637" t="s">
        <v>294</v>
      </c>
      <c r="C61" s="637"/>
      <c r="D61" s="637"/>
      <c r="E61" s="637"/>
      <c r="F61" s="511"/>
      <c r="G61" s="37"/>
      <c r="H61" s="34"/>
    </row>
    <row r="62" spans="1:13">
      <c r="A62" s="615"/>
      <c r="B62" s="637" t="s">
        <v>294</v>
      </c>
      <c r="C62" s="637"/>
      <c r="D62" s="637"/>
      <c r="E62" s="637"/>
      <c r="F62" s="511"/>
      <c r="G62" s="37"/>
      <c r="H62" s="34"/>
    </row>
    <row r="63" spans="1:13">
      <c r="A63" s="615"/>
      <c r="B63" s="637"/>
      <c r="C63" s="637"/>
      <c r="D63" s="637"/>
      <c r="E63" s="637"/>
      <c r="F63" s="511"/>
      <c r="G63" s="37"/>
      <c r="H63" s="34"/>
    </row>
    <row r="64" spans="1:13">
      <c r="A64" s="615"/>
      <c r="B64" s="637"/>
      <c r="C64" s="637"/>
      <c r="D64" s="637"/>
      <c r="E64" s="637"/>
      <c r="F64" s="511"/>
      <c r="G64" s="37"/>
      <c r="H64" s="34"/>
    </row>
    <row r="65" spans="1:8">
      <c r="A65" s="615"/>
      <c r="B65" s="637"/>
      <c r="C65" s="637"/>
      <c r="D65" s="637"/>
      <c r="E65" s="637"/>
      <c r="F65" s="511"/>
      <c r="G65" s="37"/>
      <c r="H65" s="34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6" zoomScale="85" zoomScaleNormal="100" zoomScaleSheetLayoutView="85" workbookViewId="0">
      <selection activeCell="D22" sqref="D22"/>
    </sheetView>
  </sheetViews>
  <sheetFormatPr defaultColWidth="9.33203125" defaultRowHeight="15.6"/>
  <cols>
    <col min="1" max="1" width="50.6640625" style="501" customWidth="1"/>
    <col min="2" max="2" width="10.6640625" style="502" customWidth="1"/>
    <col min="3" max="3" width="10.6640625" style="138" customWidth="1"/>
    <col min="4" max="4" width="12.6640625" style="138" customWidth="1"/>
    <col min="5" max="8" width="11.6640625" style="138" customWidth="1"/>
    <col min="9" max="10" width="10.6640625" style="138" customWidth="1"/>
    <col min="11" max="11" width="11.109375" style="138" customWidth="1"/>
    <col min="12" max="12" width="14.6640625" style="138" customWidth="1"/>
    <col min="13" max="13" width="16.88671875" style="138" customWidth="1"/>
    <col min="14" max="14" width="11" style="138" customWidth="1"/>
    <col min="15" max="16384" width="9.33203125" style="138"/>
  </cols>
  <sheetData>
    <row r="1" spans="1:14">
      <c r="A1" s="15" t="s">
        <v>482</v>
      </c>
      <c r="B1" s="15"/>
      <c r="C1" s="15"/>
      <c r="D1" s="40"/>
      <c r="E1" s="15"/>
      <c r="F1" s="15"/>
      <c r="G1" s="22"/>
      <c r="H1" s="22"/>
      <c r="I1" s="10"/>
    </row>
    <row r="2" spans="1:14">
      <c r="A2" s="57" t="str">
        <f>CONCATENATE("(",LOWER(reportConsolidation),")")</f>
        <v>(на индивидуална основа)</v>
      </c>
      <c r="B2" s="15"/>
      <c r="C2" s="15"/>
      <c r="D2" s="40"/>
      <c r="E2" s="15"/>
      <c r="F2" s="15"/>
      <c r="G2" s="58"/>
      <c r="H2" s="58"/>
      <c r="I2" s="133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61" t="str">
        <f>CONCATENATE("на ",UPPER(pdeName))</f>
        <v>на ИНТЕРКАПИТАЛ ПРОПЪРТИ ДЕВЕЛЪПМЪНТ АДСИЦ</v>
      </c>
      <c r="B4" s="15"/>
      <c r="C4" s="15"/>
      <c r="D4" s="15"/>
      <c r="E4" s="15"/>
      <c r="F4" s="40"/>
      <c r="G4" s="467"/>
      <c r="H4" s="467"/>
      <c r="I4" s="10"/>
      <c r="K4" s="42"/>
      <c r="L4" s="43"/>
    </row>
    <row r="5" spans="1:14">
      <c r="A5" s="61" t="str">
        <f>CONCATENATE("ЕИК по БУЛСТАТ: ", pdeBulstat)</f>
        <v>ЕИК по БУЛСТАТ: 131397743</v>
      </c>
      <c r="B5" s="468"/>
      <c r="C5" s="469"/>
      <c r="D5" s="469"/>
      <c r="E5" s="469"/>
      <c r="F5" s="469"/>
      <c r="G5" s="469"/>
      <c r="H5" s="469"/>
      <c r="I5" s="35"/>
      <c r="K5" s="64"/>
      <c r="L5" s="65"/>
    </row>
    <row r="6" spans="1:14">
      <c r="A6" s="61" t="str">
        <f>CONCATENATE("към ",TEXT(endDate,"dd.mm.yyyy")," г.")</f>
        <v>към 30.06.2025 г.</v>
      </c>
      <c r="B6" s="22"/>
      <c r="C6" s="12"/>
      <c r="D6" s="12"/>
      <c r="E6" s="12"/>
      <c r="F6" s="22"/>
      <c r="G6" s="467"/>
      <c r="H6" s="467"/>
      <c r="I6" s="135"/>
      <c r="K6" s="64"/>
      <c r="L6" s="67"/>
    </row>
    <row r="7" spans="1:14" ht="16.2" thickBot="1">
      <c r="A7" s="134"/>
      <c r="B7" s="10"/>
      <c r="C7" s="134"/>
      <c r="D7" s="134"/>
      <c r="E7" s="134"/>
      <c r="F7" s="136"/>
      <c r="G7" s="136"/>
      <c r="H7" s="136"/>
      <c r="M7" s="27" t="s">
        <v>483</v>
      </c>
    </row>
    <row r="8" spans="1:14" s="473" customFormat="1" ht="31.2">
      <c r="A8" s="647" t="s">
        <v>484</v>
      </c>
      <c r="B8" s="650" t="s">
        <v>485</v>
      </c>
      <c r="C8" s="643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3" t="s">
        <v>489</v>
      </c>
      <c r="L8" s="643" t="s">
        <v>490</v>
      </c>
      <c r="M8" s="471"/>
      <c r="N8" s="472"/>
    </row>
    <row r="9" spans="1:14" s="473" customFormat="1" ht="31.2">
      <c r="A9" s="648"/>
      <c r="B9" s="651"/>
      <c r="C9" s="644"/>
      <c r="D9" s="646" t="s">
        <v>491</v>
      </c>
      <c r="E9" s="646" t="s">
        <v>492</v>
      </c>
      <c r="F9" s="475" t="s">
        <v>493</v>
      </c>
      <c r="G9" s="475"/>
      <c r="H9" s="475"/>
      <c r="I9" s="653" t="s">
        <v>494</v>
      </c>
      <c r="J9" s="653" t="s">
        <v>495</v>
      </c>
      <c r="K9" s="644"/>
      <c r="L9" s="644"/>
      <c r="M9" s="476" t="s">
        <v>496</v>
      </c>
      <c r="N9" s="472"/>
    </row>
    <row r="10" spans="1:14" s="473" customFormat="1" ht="31.2">
      <c r="A10" s="649"/>
      <c r="B10" s="652"/>
      <c r="C10" s="645"/>
      <c r="D10" s="646"/>
      <c r="E10" s="646"/>
      <c r="F10" s="474" t="s">
        <v>497</v>
      </c>
      <c r="G10" s="474" t="s">
        <v>498</v>
      </c>
      <c r="H10" s="474" t="s">
        <v>499</v>
      </c>
      <c r="I10" s="645"/>
      <c r="J10" s="645"/>
      <c r="K10" s="645"/>
      <c r="L10" s="645"/>
      <c r="M10" s="477"/>
      <c r="N10" s="472"/>
    </row>
    <row r="11" spans="1:14" s="473" customFormat="1" ht="16.2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20"/>
    </row>
    <row r="13" spans="1:14">
      <c r="A13" s="486" t="s">
        <v>502</v>
      </c>
      <c r="B13" s="487" t="s">
        <v>503</v>
      </c>
      <c r="C13" s="518">
        <f>'1-Баланс'!H18</f>
        <v>27766</v>
      </c>
      <c r="D13" s="518">
        <f>'1-Баланс'!H20</f>
        <v>7651</v>
      </c>
      <c r="E13" s="518">
        <f>'1-Баланс'!H21</f>
        <v>9593</v>
      </c>
      <c r="F13" s="518">
        <f>'1-Баланс'!H23</f>
        <v>1</v>
      </c>
      <c r="G13" s="518">
        <f>'1-Баланс'!H24</f>
        <v>0</v>
      </c>
      <c r="H13" s="519"/>
      <c r="I13" s="518">
        <f>'1-Баланс'!H29+'1-Баланс'!H32</f>
        <v>17071</v>
      </c>
      <c r="J13" s="518">
        <f>'1-Баланс'!H30+'1-Баланс'!H33</f>
        <v>-29830</v>
      </c>
      <c r="K13" s="519"/>
      <c r="L13" s="518">
        <f>SUM(C13:K13)</f>
        <v>32252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/>
      <c r="K15" s="274"/>
      <c r="L15" s="518">
        <f t="shared" si="1"/>
        <v>0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2">
      <c r="A17" s="486" t="s">
        <v>510</v>
      </c>
      <c r="B17" s="487" t="s">
        <v>511</v>
      </c>
      <c r="C17" s="518">
        <f>C13+C14</f>
        <v>27766</v>
      </c>
      <c r="D17" s="518">
        <f t="shared" ref="D17:M17" si="2">D13+D14</f>
        <v>7651</v>
      </c>
      <c r="E17" s="518">
        <f t="shared" si="2"/>
        <v>9593</v>
      </c>
      <c r="F17" s="518">
        <f t="shared" si="2"/>
        <v>1</v>
      </c>
      <c r="G17" s="518">
        <f t="shared" si="2"/>
        <v>0</v>
      </c>
      <c r="H17" s="518">
        <f t="shared" si="2"/>
        <v>0</v>
      </c>
      <c r="I17" s="518">
        <f t="shared" si="2"/>
        <v>17071</v>
      </c>
      <c r="J17" s="518">
        <f t="shared" si="2"/>
        <v>-29830</v>
      </c>
      <c r="K17" s="518">
        <f t="shared" si="2"/>
        <v>0</v>
      </c>
      <c r="L17" s="518">
        <f t="shared" si="1"/>
        <v>32252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-998</v>
      </c>
      <c r="J18" s="518">
        <f>+'1-Баланс'!G33</f>
        <v>0</v>
      </c>
      <c r="K18" s="519"/>
      <c r="L18" s="518">
        <f t="shared" si="1"/>
        <v>-998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1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1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>
        <v>1</v>
      </c>
      <c r="E21" s="274"/>
      <c r="F21" s="274"/>
      <c r="G21" s="274"/>
      <c r="H21" s="274"/>
      <c r="I21" s="274"/>
      <c r="J21" s="274"/>
      <c r="K21" s="274"/>
      <c r="L21" s="518">
        <f t="shared" si="1"/>
        <v>1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2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2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27766</v>
      </c>
      <c r="D31" s="518">
        <f t="shared" ref="D31:M31" si="6">D19+D22+D23+D26+D30+D29+D17+D18</f>
        <v>7652</v>
      </c>
      <c r="E31" s="518">
        <f t="shared" si="6"/>
        <v>9593</v>
      </c>
      <c r="F31" s="518">
        <f t="shared" si="6"/>
        <v>1</v>
      </c>
      <c r="G31" s="518">
        <f t="shared" si="6"/>
        <v>0</v>
      </c>
      <c r="H31" s="518">
        <f t="shared" si="6"/>
        <v>0</v>
      </c>
      <c r="I31" s="518">
        <f t="shared" si="6"/>
        <v>16073</v>
      </c>
      <c r="J31" s="518">
        <f t="shared" si="6"/>
        <v>-29830</v>
      </c>
      <c r="K31" s="518">
        <f t="shared" si="6"/>
        <v>0</v>
      </c>
      <c r="L31" s="518">
        <f t="shared" si="1"/>
        <v>31255</v>
      </c>
      <c r="M31" s="520">
        <f t="shared" si="6"/>
        <v>0</v>
      </c>
      <c r="N31" s="137"/>
    </row>
    <row r="32" spans="1:14" ht="31.2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1.8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1.8" thickBot="1">
      <c r="A34" s="494" t="s">
        <v>542</v>
      </c>
      <c r="B34" s="495" t="s">
        <v>543</v>
      </c>
      <c r="C34" s="521">
        <f t="shared" ref="C34:K34" si="7">C31+C32+C33</f>
        <v>27766</v>
      </c>
      <c r="D34" s="521">
        <f t="shared" si="7"/>
        <v>7652</v>
      </c>
      <c r="E34" s="521">
        <f t="shared" si="7"/>
        <v>9593</v>
      </c>
      <c r="F34" s="521">
        <f t="shared" si="7"/>
        <v>1</v>
      </c>
      <c r="G34" s="521">
        <f t="shared" si="7"/>
        <v>0</v>
      </c>
      <c r="H34" s="521">
        <f t="shared" si="7"/>
        <v>0</v>
      </c>
      <c r="I34" s="521">
        <f t="shared" si="7"/>
        <v>16073</v>
      </c>
      <c r="J34" s="521">
        <f t="shared" si="7"/>
        <v>-29830</v>
      </c>
      <c r="K34" s="521">
        <f t="shared" si="7"/>
        <v>0</v>
      </c>
      <c r="L34" s="521">
        <f t="shared" si="1"/>
        <v>31255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3" t="s">
        <v>8</v>
      </c>
      <c r="B38" s="638">
        <f>pdeReportingDate</f>
        <v>45866</v>
      </c>
      <c r="C38" s="638"/>
      <c r="D38" s="638"/>
      <c r="E38" s="638"/>
      <c r="F38" s="638"/>
      <c r="G38" s="638"/>
      <c r="H38" s="638"/>
    </row>
    <row r="39" spans="1:13">
      <c r="A39" s="613"/>
      <c r="B39" s="43"/>
      <c r="C39" s="43"/>
      <c r="D39" s="43"/>
      <c r="E39" s="43"/>
      <c r="F39" s="43"/>
      <c r="G39" s="43"/>
      <c r="H39" s="43"/>
    </row>
    <row r="40" spans="1:13">
      <c r="A40" s="614" t="s">
        <v>293</v>
      </c>
      <c r="B40" s="639" t="str">
        <f>authorName</f>
        <v>ОПТИМА ОДИТ АД</v>
      </c>
      <c r="C40" s="639"/>
      <c r="D40" s="639"/>
      <c r="E40" s="639"/>
      <c r="F40" s="639"/>
      <c r="G40" s="639"/>
      <c r="H40" s="639"/>
    </row>
    <row r="41" spans="1:13">
      <c r="A41" s="614"/>
      <c r="B41" s="65"/>
      <c r="C41" s="65"/>
      <c r="D41" s="65"/>
      <c r="E41" s="65"/>
      <c r="F41" s="65"/>
      <c r="G41" s="65"/>
      <c r="H41" s="65"/>
    </row>
    <row r="42" spans="1:13">
      <c r="A42" s="614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5"/>
      <c r="B43" s="637" t="s">
        <v>294</v>
      </c>
      <c r="C43" s="637"/>
      <c r="D43" s="637"/>
      <c r="E43" s="637"/>
      <c r="F43" s="511"/>
      <c r="G43" s="37"/>
      <c r="H43" s="34"/>
    </row>
    <row r="44" spans="1:13">
      <c r="A44" s="615"/>
      <c r="B44" s="637" t="s">
        <v>294</v>
      </c>
      <c r="C44" s="637"/>
      <c r="D44" s="637"/>
      <c r="E44" s="637"/>
      <c r="F44" s="511"/>
      <c r="G44" s="37"/>
      <c r="H44" s="34"/>
    </row>
    <row r="45" spans="1:13">
      <c r="A45" s="615"/>
      <c r="B45" s="637" t="s">
        <v>294</v>
      </c>
      <c r="C45" s="637"/>
      <c r="D45" s="637"/>
      <c r="E45" s="637"/>
      <c r="F45" s="511"/>
      <c r="G45" s="37"/>
      <c r="H45" s="34"/>
    </row>
    <row r="46" spans="1:13">
      <c r="A46" s="615"/>
      <c r="B46" s="637" t="s">
        <v>294</v>
      </c>
      <c r="C46" s="637"/>
      <c r="D46" s="637"/>
      <c r="E46" s="637"/>
      <c r="F46" s="511"/>
      <c r="G46" s="37"/>
      <c r="H46" s="34"/>
    </row>
    <row r="47" spans="1:13">
      <c r="A47" s="615"/>
      <c r="B47" s="637"/>
      <c r="C47" s="637"/>
      <c r="D47" s="637"/>
      <c r="E47" s="637"/>
      <c r="F47" s="511"/>
      <c r="G47" s="37"/>
      <c r="H47" s="34"/>
    </row>
    <row r="48" spans="1:13">
      <c r="A48" s="615"/>
      <c r="B48" s="637"/>
      <c r="C48" s="637"/>
      <c r="D48" s="637"/>
      <c r="E48" s="637"/>
      <c r="F48" s="511"/>
      <c r="G48" s="37"/>
      <c r="H48" s="34"/>
    </row>
    <row r="49" spans="1:8">
      <c r="A49" s="615"/>
      <c r="B49" s="637"/>
      <c r="C49" s="637"/>
      <c r="D49" s="637"/>
      <c r="E49" s="637"/>
      <c r="F49" s="511"/>
      <c r="G49" s="37"/>
      <c r="H49" s="34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Normal="70" zoomScaleSheetLayoutView="100" workbookViewId="0">
      <selection activeCell="A18" sqref="A18"/>
    </sheetView>
  </sheetViews>
  <sheetFormatPr defaultColWidth="10.6640625" defaultRowHeight="15.6"/>
  <cols>
    <col min="1" max="1" width="60.6640625" style="31" customWidth="1"/>
    <col min="2" max="2" width="10.6640625" style="91" customWidth="1"/>
    <col min="3" max="3" width="17.6640625" style="31" customWidth="1"/>
    <col min="4" max="4" width="19.6640625" style="31" customWidth="1"/>
    <col min="5" max="6" width="21.6640625" style="31" customWidth="1"/>
    <col min="7" max="16384" width="10.6640625" style="31"/>
  </cols>
  <sheetData>
    <row r="1" spans="1:7">
      <c r="A1" s="15" t="s">
        <v>545</v>
      </c>
      <c r="B1" s="48"/>
      <c r="C1" s="15"/>
      <c r="D1" s="22"/>
      <c r="E1" s="90"/>
    </row>
    <row r="2" spans="1:7">
      <c r="B2" s="436"/>
      <c r="C2" s="41"/>
      <c r="D2" s="55"/>
    </row>
    <row r="3" spans="1:7">
      <c r="A3" s="61" t="str">
        <f>CONCATENATE("на ",UPPER(pdeName))</f>
        <v>на ИНТЕРКАПИТАЛ ПРОПЪРТИ ДЕВЕЛЪПМЪНТ АДСИЦ</v>
      </c>
      <c r="B3" s="48"/>
      <c r="C3" s="15"/>
      <c r="D3" s="18"/>
    </row>
    <row r="4" spans="1:7">
      <c r="A4" s="61" t="str">
        <f>CONCATENATE("ЕИК по БУЛСТАТ: ", pdeBulstat)</f>
        <v>ЕИК по БУЛСТАТ: 131397743</v>
      </c>
      <c r="B4" s="32"/>
      <c r="C4" s="18"/>
      <c r="D4" s="18"/>
    </row>
    <row r="5" spans="1:7">
      <c r="A5" s="61" t="str">
        <f>CONCATENATE("към ",TEXT(endDate,"dd.mm.yyyy")," г.")</f>
        <v>към 30.06.2025 г.</v>
      </c>
      <c r="B5" s="22"/>
      <c r="C5" s="60"/>
      <c r="D5" s="60"/>
      <c r="E5" s="88"/>
      <c r="F5" s="34"/>
      <c r="G5" s="620"/>
    </row>
    <row r="6" spans="1:7">
      <c r="A6" s="49"/>
      <c r="B6" s="10"/>
      <c r="E6" s="88"/>
      <c r="F6" s="89"/>
    </row>
    <row r="7" spans="1:7">
      <c r="A7" s="50"/>
      <c r="B7" s="10"/>
      <c r="E7" s="51"/>
      <c r="F7" s="27" t="s">
        <v>26</v>
      </c>
    </row>
    <row r="8" spans="1:7" s="92" customFormat="1" ht="78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20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20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20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 ht="16.2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 ht="16.2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 ht="16.2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 ht="16.2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 ht="16.2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 ht="16.2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 ht="16.2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 ht="16.2">
      <c r="A80" s="446" t="s">
        <v>566</v>
      </c>
      <c r="B80" s="450"/>
      <c r="C80" s="416"/>
      <c r="D80" s="416"/>
      <c r="E80" s="416"/>
      <c r="F80" s="416"/>
    </row>
    <row r="81" spans="1:6" ht="16.2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 ht="16.2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 ht="16.2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 ht="16.2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 ht="16.2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 ht="16.2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 ht="16.2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3" t="s">
        <v>8</v>
      </c>
      <c r="B151" s="638">
        <f>pdeReportingDate</f>
        <v>45866</v>
      </c>
      <c r="C151" s="638"/>
      <c r="D151" s="638"/>
      <c r="E151" s="638"/>
      <c r="F151" s="638"/>
      <c r="G151" s="638"/>
      <c r="H151" s="638"/>
    </row>
    <row r="152" spans="1:8">
      <c r="A152" s="613"/>
      <c r="B152" s="43"/>
      <c r="C152" s="43"/>
      <c r="D152" s="43"/>
      <c r="E152" s="43"/>
      <c r="F152" s="43"/>
      <c r="G152" s="43"/>
      <c r="H152" s="43"/>
    </row>
    <row r="153" spans="1:8">
      <c r="A153" s="614" t="s">
        <v>293</v>
      </c>
      <c r="B153" s="639" t="str">
        <f>authorName</f>
        <v>ОПТИМА ОДИТ АД</v>
      </c>
      <c r="C153" s="639"/>
      <c r="D153" s="639"/>
      <c r="E153" s="639"/>
      <c r="F153" s="639"/>
      <c r="G153" s="639"/>
      <c r="H153" s="639"/>
    </row>
    <row r="154" spans="1:8">
      <c r="A154" s="614"/>
      <c r="B154" s="65"/>
      <c r="C154" s="65"/>
      <c r="D154" s="65"/>
      <c r="E154" s="65"/>
      <c r="F154" s="65"/>
      <c r="G154" s="65"/>
      <c r="H154" s="65"/>
    </row>
    <row r="155" spans="1:8">
      <c r="A155" s="614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5"/>
      <c r="B156" s="637" t="s">
        <v>294</v>
      </c>
      <c r="C156" s="637"/>
      <c r="D156" s="637"/>
      <c r="E156" s="637"/>
      <c r="F156" s="511"/>
      <c r="G156" s="37"/>
      <c r="H156" s="34"/>
    </row>
    <row r="157" spans="1:8">
      <c r="A157" s="615"/>
      <c r="B157" s="637" t="s">
        <v>294</v>
      </c>
      <c r="C157" s="637"/>
      <c r="D157" s="637"/>
      <c r="E157" s="637"/>
      <c r="F157" s="511"/>
      <c r="G157" s="37"/>
      <c r="H157" s="34"/>
    </row>
    <row r="158" spans="1:8">
      <c r="A158" s="615"/>
      <c r="B158" s="637" t="s">
        <v>294</v>
      </c>
      <c r="C158" s="637"/>
      <c r="D158" s="637"/>
      <c r="E158" s="637"/>
      <c r="F158" s="511"/>
      <c r="G158" s="37"/>
      <c r="H158" s="34"/>
    </row>
    <row r="159" spans="1:8">
      <c r="A159" s="615"/>
      <c r="B159" s="637" t="s">
        <v>294</v>
      </c>
      <c r="C159" s="637"/>
      <c r="D159" s="637"/>
      <c r="E159" s="637"/>
      <c r="F159" s="511"/>
      <c r="G159" s="37"/>
      <c r="H159" s="34"/>
    </row>
    <row r="160" spans="1:8">
      <c r="A160" s="615"/>
      <c r="B160" s="637"/>
      <c r="C160" s="637"/>
      <c r="D160" s="637"/>
      <c r="E160" s="637"/>
      <c r="F160" s="511"/>
      <c r="G160" s="37"/>
      <c r="H160" s="34"/>
    </row>
    <row r="161" spans="1:8">
      <c r="A161" s="615"/>
      <c r="B161" s="637"/>
      <c r="C161" s="637"/>
      <c r="D161" s="637"/>
      <c r="E161" s="637"/>
      <c r="F161" s="511"/>
      <c r="G161" s="37"/>
      <c r="H161" s="34"/>
    </row>
    <row r="162" spans="1:8">
      <c r="A162" s="615"/>
      <c r="B162" s="637"/>
      <c r="C162" s="637"/>
      <c r="D162" s="637"/>
      <c r="E162" s="637"/>
      <c r="F162" s="511"/>
      <c r="G162" s="37"/>
      <c r="H162" s="34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16" zoomScale="80" zoomScaleNormal="85" zoomScaleSheetLayoutView="80" workbookViewId="0">
      <selection activeCell="K19" sqref="K19"/>
    </sheetView>
  </sheetViews>
  <sheetFormatPr defaultColWidth="10.6640625" defaultRowHeight="15.6"/>
  <cols>
    <col min="1" max="1" width="4.6640625" style="31" customWidth="1"/>
    <col min="2" max="2" width="55.6640625" style="31" customWidth="1"/>
    <col min="3" max="9" width="10.6640625" style="31" customWidth="1"/>
    <col min="10" max="10" width="13.6640625" style="31" customWidth="1"/>
    <col min="11" max="16" width="10.6640625" style="31" customWidth="1"/>
    <col min="17" max="18" width="14.6640625" style="31" customWidth="1"/>
    <col min="19" max="16384" width="10.6640625" style="31"/>
  </cols>
  <sheetData>
    <row r="1" spans="1:19">
      <c r="A1" s="12" t="s">
        <v>573</v>
      </c>
      <c r="B1" s="29"/>
      <c r="C1" s="30"/>
      <c r="D1" s="30"/>
      <c r="E1" s="30"/>
      <c r="F1" s="30"/>
      <c r="G1" s="30"/>
      <c r="H1" s="30"/>
      <c r="I1" s="30"/>
      <c r="J1" s="12"/>
      <c r="K1" s="55"/>
      <c r="L1" s="54"/>
      <c r="M1" s="54"/>
    </row>
    <row r="2" spans="1:19">
      <c r="A2" s="60"/>
      <c r="B2" s="29"/>
      <c r="C2" s="30"/>
      <c r="D2" s="30"/>
      <c r="E2" s="30"/>
      <c r="F2" s="30"/>
      <c r="G2" s="30"/>
      <c r="H2" s="30"/>
      <c r="I2" s="30"/>
      <c r="J2" s="12"/>
      <c r="K2" s="54"/>
      <c r="L2" s="54"/>
      <c r="M2" s="54"/>
    </row>
    <row r="3" spans="1:19">
      <c r="A3" s="61" t="str">
        <f>CONCATENATE("на ",UPPER(pdeName))</f>
        <v>на ИНТЕРКАПИТАЛ ПРОПЪРТИ ДЕВЕЛЪПМЪНТ АДСИЦ</v>
      </c>
      <c r="B3" s="53"/>
      <c r="C3" s="59"/>
      <c r="D3" s="59"/>
      <c r="E3" s="59"/>
      <c r="F3" s="59"/>
      <c r="G3" s="59"/>
      <c r="H3" s="59"/>
      <c r="I3" s="59"/>
      <c r="J3" s="59"/>
      <c r="K3" s="33"/>
      <c r="P3" s="42"/>
      <c r="Q3" s="43"/>
    </row>
    <row r="4" spans="1:19">
      <c r="A4" s="61" t="str">
        <f>CONCATENATE("ЕИК по БУЛСТАТ: ", pdeBulstat)</f>
        <v>ЕИК по БУЛСТАТ: 131397743</v>
      </c>
      <c r="B4" s="90"/>
      <c r="C4" s="90"/>
      <c r="D4" s="90"/>
      <c r="E4" s="90"/>
      <c r="F4" s="90"/>
      <c r="G4" s="90"/>
      <c r="H4" s="90"/>
      <c r="I4" s="90"/>
      <c r="J4" s="90"/>
      <c r="L4" s="34"/>
      <c r="P4" s="64"/>
      <c r="Q4" s="65"/>
      <c r="R4" s="10"/>
    </row>
    <row r="5" spans="1:19">
      <c r="A5" s="61" t="str">
        <f>CONCATENATE("към ",TEXT(endDate,"dd.mm.yyyy")," г.")</f>
        <v>към 30.06.2025 г.</v>
      </c>
      <c r="B5" s="12"/>
      <c r="C5" s="22"/>
      <c r="D5" s="22"/>
      <c r="E5" s="22"/>
      <c r="F5" s="22"/>
      <c r="G5" s="59"/>
      <c r="H5" s="59"/>
      <c r="I5" s="59"/>
      <c r="J5" s="60"/>
      <c r="L5" s="36"/>
      <c r="P5" s="64"/>
      <c r="Q5" s="67"/>
      <c r="R5" s="37"/>
    </row>
    <row r="6" spans="1:19" ht="16.2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26</v>
      </c>
    </row>
    <row r="7" spans="1:19" s="92" customFormat="1" ht="31.2">
      <c r="A7" s="658" t="s">
        <v>484</v>
      </c>
      <c r="B7" s="659"/>
      <c r="C7" s="662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4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4" t="s">
        <v>578</v>
      </c>
      <c r="R7" s="656" t="s">
        <v>579</v>
      </c>
    </row>
    <row r="8" spans="1:19" s="92" customFormat="1" ht="66.75" customHeight="1">
      <c r="A8" s="660"/>
      <c r="B8" s="661"/>
      <c r="C8" s="663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5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5"/>
      <c r="R8" s="657"/>
    </row>
    <row r="9" spans="1:19" s="92" customFormat="1" ht="16.2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20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>
        <v>8660</v>
      </c>
      <c r="E11" s="286"/>
      <c r="F11" s="286"/>
      <c r="G11" s="282">
        <f>D11+E11-F11</f>
        <v>8660</v>
      </c>
      <c r="H11" s="286"/>
      <c r="I11" s="286"/>
      <c r="J11" s="282">
        <f>G11+H11-I11</f>
        <v>8660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8660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>
        <v>1</v>
      </c>
      <c r="E13" s="286"/>
      <c r="F13" s="286"/>
      <c r="G13" s="282">
        <f t="shared" si="2"/>
        <v>1</v>
      </c>
      <c r="H13" s="286"/>
      <c r="I13" s="286"/>
      <c r="J13" s="282">
        <f t="shared" si="3"/>
        <v>1</v>
      </c>
      <c r="K13" s="286">
        <v>1</v>
      </c>
      <c r="L13" s="286"/>
      <c r="M13" s="286"/>
      <c r="N13" s="282">
        <f t="shared" si="4"/>
        <v>1</v>
      </c>
      <c r="O13" s="286"/>
      <c r="P13" s="286"/>
      <c r="Q13" s="282">
        <f t="shared" si="0"/>
        <v>1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>
        <v>3</v>
      </c>
      <c r="L15" s="286"/>
      <c r="M15" s="286"/>
      <c r="N15" s="282">
        <f t="shared" si="4"/>
        <v>3</v>
      </c>
      <c r="O15" s="286"/>
      <c r="P15" s="286"/>
      <c r="Q15" s="282">
        <f t="shared" si="0"/>
        <v>3</v>
      </c>
      <c r="R15" s="296">
        <f t="shared" si="1"/>
        <v>-3</v>
      </c>
    </row>
    <row r="16" spans="1:19">
      <c r="A16" s="317" t="s">
        <v>607</v>
      </c>
      <c r="B16" s="279" t="s">
        <v>608</v>
      </c>
      <c r="C16" s="125" t="s">
        <v>609</v>
      </c>
      <c r="D16" s="286">
        <v>3</v>
      </c>
      <c r="E16" s="286"/>
      <c r="F16" s="286"/>
      <c r="G16" s="282">
        <f t="shared" si="2"/>
        <v>3</v>
      </c>
      <c r="H16" s="286"/>
      <c r="I16" s="286"/>
      <c r="J16" s="282">
        <f t="shared" si="3"/>
        <v>3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3</v>
      </c>
    </row>
    <row r="17" spans="1:18" ht="31.2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3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>
        <v>544</v>
      </c>
      <c r="E18" s="286"/>
      <c r="F18" s="286"/>
      <c r="G18" s="282">
        <f t="shared" si="2"/>
        <v>544</v>
      </c>
      <c r="H18" s="286"/>
      <c r="I18" s="286"/>
      <c r="J18" s="282">
        <f t="shared" si="3"/>
        <v>544</v>
      </c>
      <c r="K18" s="286">
        <v>544</v>
      </c>
      <c r="L18" s="286"/>
      <c r="M18" s="286"/>
      <c r="N18" s="282">
        <f t="shared" si="4"/>
        <v>544</v>
      </c>
      <c r="O18" s="286"/>
      <c r="P18" s="286"/>
      <c r="Q18" s="282">
        <f t="shared" si="0"/>
        <v>544</v>
      </c>
      <c r="R18" s="296">
        <f t="shared" si="1"/>
        <v>0</v>
      </c>
    </row>
    <row r="19" spans="1:18" ht="16.2">
      <c r="A19" s="295"/>
      <c r="B19" s="280" t="s">
        <v>553</v>
      </c>
      <c r="C19" s="128" t="s">
        <v>616</v>
      </c>
      <c r="D19" s="287">
        <f>SUM(D11:D18)</f>
        <v>9208</v>
      </c>
      <c r="E19" s="287">
        <f>SUM(E11:E18)</f>
        <v>0</v>
      </c>
      <c r="F19" s="287">
        <f>SUM(F11:F18)</f>
        <v>0</v>
      </c>
      <c r="G19" s="282">
        <f t="shared" si="2"/>
        <v>9208</v>
      </c>
      <c r="H19" s="287">
        <f>SUM(H11:H18)</f>
        <v>0</v>
      </c>
      <c r="I19" s="287">
        <f>SUM(I11:I18)</f>
        <v>0</v>
      </c>
      <c r="J19" s="282">
        <f t="shared" si="3"/>
        <v>9208</v>
      </c>
      <c r="K19" s="287">
        <f>SUM(K11:K18)</f>
        <v>548</v>
      </c>
      <c r="L19" s="287">
        <f>SUM(L11:L18)</f>
        <v>0</v>
      </c>
      <c r="M19" s="287">
        <f>SUM(M11:M18)</f>
        <v>0</v>
      </c>
      <c r="N19" s="282">
        <f t="shared" si="4"/>
        <v>548</v>
      </c>
      <c r="O19" s="287">
        <f>SUM(O11:O18)</f>
        <v>0</v>
      </c>
      <c r="P19" s="287">
        <f>SUM(P11:P18)</f>
        <v>0</v>
      </c>
      <c r="Q19" s="282">
        <f t="shared" si="0"/>
        <v>548</v>
      </c>
      <c r="R19" s="296">
        <f t="shared" si="1"/>
        <v>8660</v>
      </c>
    </row>
    <row r="20" spans="1:18" ht="16.2">
      <c r="A20" s="297" t="s">
        <v>617</v>
      </c>
      <c r="B20" s="281" t="s">
        <v>618</v>
      </c>
      <c r="C20" s="128" t="s">
        <v>619</v>
      </c>
      <c r="D20" s="286">
        <f>+'[1]1-Баланс'!D21</f>
        <v>39224</v>
      </c>
      <c r="E20" s="286"/>
      <c r="F20" s="286">
        <v>602</v>
      </c>
      <c r="G20" s="282">
        <f t="shared" si="2"/>
        <v>38622</v>
      </c>
      <c r="H20" s="286"/>
      <c r="I20" s="286"/>
      <c r="J20" s="282">
        <f t="shared" si="3"/>
        <v>38622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38622</v>
      </c>
    </row>
    <row r="21" spans="1:18" ht="16.2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 ht="16.2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 ht="16.2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 ht="16.2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 ht="16.2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2" thickBot="1">
      <c r="A43" s="302"/>
      <c r="B43" s="303" t="s">
        <v>656</v>
      </c>
      <c r="C43" s="304" t="s">
        <v>657</v>
      </c>
      <c r="D43" s="305">
        <f>D19+D20+D22+D28+D41+D42</f>
        <v>48432</v>
      </c>
      <c r="E43" s="305">
        <f>E19+E20+E22+E28+E41+E42</f>
        <v>0</v>
      </c>
      <c r="F43" s="305">
        <f t="shared" ref="F43:R43" si="11">F19+F20+F22+F28+F41+F42</f>
        <v>602</v>
      </c>
      <c r="G43" s="305">
        <f t="shared" si="11"/>
        <v>47830</v>
      </c>
      <c r="H43" s="305">
        <f t="shared" si="11"/>
        <v>0</v>
      </c>
      <c r="I43" s="305">
        <f t="shared" si="11"/>
        <v>0</v>
      </c>
      <c r="J43" s="305">
        <f t="shared" si="11"/>
        <v>47830</v>
      </c>
      <c r="K43" s="305">
        <f t="shared" si="11"/>
        <v>548</v>
      </c>
      <c r="L43" s="305">
        <f t="shared" si="11"/>
        <v>0</v>
      </c>
      <c r="M43" s="305">
        <f t="shared" si="11"/>
        <v>0</v>
      </c>
      <c r="N43" s="305">
        <f t="shared" si="11"/>
        <v>548</v>
      </c>
      <c r="O43" s="305">
        <f t="shared" si="11"/>
        <v>0</v>
      </c>
      <c r="P43" s="305">
        <f t="shared" si="11"/>
        <v>0</v>
      </c>
      <c r="Q43" s="305">
        <f t="shared" si="11"/>
        <v>548</v>
      </c>
      <c r="R43" s="306">
        <f t="shared" si="11"/>
        <v>47282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3" t="s">
        <v>8</v>
      </c>
      <c r="C46" s="638">
        <f>pdeReportingDate</f>
        <v>45866</v>
      </c>
      <c r="D46" s="638"/>
      <c r="E46" s="638"/>
      <c r="F46" s="638"/>
      <c r="G46" s="638"/>
      <c r="H46" s="638"/>
      <c r="I46" s="638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3"/>
      <c r="C47" s="43"/>
      <c r="D47" s="43"/>
      <c r="E47" s="43"/>
      <c r="F47" s="43"/>
      <c r="G47" s="43"/>
      <c r="H47" s="43"/>
      <c r="I47" s="43"/>
    </row>
    <row r="48" spans="1:18">
      <c r="B48" s="614" t="s">
        <v>293</v>
      </c>
      <c r="C48" s="639" t="str">
        <f>authorName</f>
        <v>ОПТИМА ОДИТ АД</v>
      </c>
      <c r="D48" s="639"/>
      <c r="E48" s="639"/>
      <c r="F48" s="639"/>
      <c r="G48" s="639"/>
      <c r="H48" s="639"/>
      <c r="I48" s="639"/>
    </row>
    <row r="49" spans="2:9">
      <c r="B49" s="614"/>
      <c r="C49" s="65"/>
      <c r="D49" s="65"/>
      <c r="E49" s="65"/>
      <c r="F49" s="65"/>
      <c r="G49" s="65"/>
      <c r="H49" s="65"/>
      <c r="I49" s="65"/>
    </row>
    <row r="50" spans="2:9">
      <c r="B50" s="614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5"/>
      <c r="C51" s="637" t="s">
        <v>294</v>
      </c>
      <c r="D51" s="637"/>
      <c r="E51" s="637"/>
      <c r="F51" s="637"/>
      <c r="G51" s="511"/>
      <c r="H51" s="37"/>
      <c r="I51" s="34"/>
    </row>
    <row r="52" spans="2:9">
      <c r="B52" s="615"/>
      <c r="C52" s="637" t="s">
        <v>294</v>
      </c>
      <c r="D52" s="637"/>
      <c r="E52" s="637"/>
      <c r="F52" s="637"/>
      <c r="G52" s="511"/>
      <c r="H52" s="37"/>
      <c r="I52" s="34"/>
    </row>
    <row r="53" spans="2:9">
      <c r="B53" s="615"/>
      <c r="C53" s="637" t="s">
        <v>294</v>
      </c>
      <c r="D53" s="637"/>
      <c r="E53" s="637"/>
      <c r="F53" s="637"/>
      <c r="G53" s="511"/>
      <c r="H53" s="37"/>
      <c r="I53" s="34"/>
    </row>
    <row r="54" spans="2:9">
      <c r="B54" s="615"/>
      <c r="C54" s="637" t="s">
        <v>294</v>
      </c>
      <c r="D54" s="637"/>
      <c r="E54" s="637"/>
      <c r="F54" s="637"/>
      <c r="G54" s="511"/>
      <c r="H54" s="37"/>
      <c r="I54" s="34"/>
    </row>
    <row r="55" spans="2:9">
      <c r="B55" s="615"/>
      <c r="C55" s="637"/>
      <c r="D55" s="637"/>
      <c r="E55" s="637"/>
      <c r="F55" s="637"/>
      <c r="G55" s="511"/>
      <c r="H55" s="37"/>
      <c r="I55" s="34"/>
    </row>
    <row r="56" spans="2:9">
      <c r="B56" s="615"/>
      <c r="C56" s="637"/>
      <c r="D56" s="637"/>
      <c r="E56" s="637"/>
      <c r="F56" s="637"/>
      <c r="G56" s="511"/>
      <c r="H56" s="37"/>
      <c r="I56" s="34"/>
    </row>
    <row r="57" spans="2:9">
      <c r="B57" s="615"/>
      <c r="C57" s="637"/>
      <c r="D57" s="637"/>
      <c r="E57" s="637"/>
      <c r="F57" s="637"/>
      <c r="G57" s="511"/>
      <c r="H57" s="37"/>
      <c r="I57" s="34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O24:P27 H20:I22 K20:M22 O20:P22 D24:F27 H24:I27 K24:M27 D20:F22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8" zoomScale="80" zoomScaleNormal="85" zoomScaleSheetLayoutView="80" workbookViewId="0">
      <selection activeCell="F94" sqref="F94"/>
    </sheetView>
  </sheetViews>
  <sheetFormatPr defaultColWidth="10.6640625" defaultRowHeight="15.6"/>
  <cols>
    <col min="1" max="1" width="52.6640625" style="31" customWidth="1"/>
    <col min="2" max="2" width="10.6640625" style="91" customWidth="1"/>
    <col min="3" max="3" width="17.6640625" style="31" customWidth="1"/>
    <col min="4" max="5" width="15.6640625" style="31" customWidth="1"/>
    <col min="6" max="6" width="16.88671875" style="31" customWidth="1"/>
    <col min="7" max="26" width="10.6640625" style="31" customWidth="1"/>
    <col min="27" max="16384" width="10.6640625" style="31"/>
  </cols>
  <sheetData>
    <row r="1" spans="1:8">
      <c r="A1" s="12" t="s">
        <v>659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61" t="str">
        <f>CONCATENATE("на ",UPPER(pdeName))</f>
        <v>на ИНТЕРКАПИТАЛ ПРОПЪРТИ ДЕВЕЛЪПМЪНТ АДСИЦ</v>
      </c>
      <c r="B3" s="32"/>
      <c r="C3" s="18"/>
      <c r="D3" s="55"/>
      <c r="E3" s="23"/>
      <c r="F3" s="23"/>
    </row>
    <row r="4" spans="1:8">
      <c r="A4" s="61" t="str">
        <f>CONCATENATE("ЕИК по БУЛСТАТ: ", pdeBulstat)</f>
        <v>ЕИК по БУЛСТАТ: 131397743</v>
      </c>
      <c r="B4" s="32"/>
      <c r="C4" s="18"/>
      <c r="D4" s="23"/>
      <c r="E4" s="23"/>
      <c r="F4" s="23"/>
    </row>
    <row r="5" spans="1:8">
      <c r="A5" s="62" t="str">
        <f>CONCATENATE("към ",TEXT(endDate,"dd.mm.yyyy")," г.")</f>
        <v>към 30.06.2025 г.</v>
      </c>
      <c r="B5" s="438"/>
      <c r="C5" s="90"/>
      <c r="D5" s="64"/>
      <c r="E5" s="65"/>
    </row>
    <row r="6" spans="1:8">
      <c r="A6" s="10"/>
      <c r="B6" s="10"/>
      <c r="D6" s="64"/>
      <c r="E6" s="67"/>
    </row>
    <row r="7" spans="1:8" ht="16.2" thickBot="1">
      <c r="A7" s="102" t="s">
        <v>660</v>
      </c>
      <c r="C7" s="10"/>
      <c r="D7" s="10"/>
      <c r="E7" s="27" t="s">
        <v>26</v>
      </c>
    </row>
    <row r="8" spans="1:8" s="92" customFormat="1">
      <c r="A8" s="667" t="s">
        <v>484</v>
      </c>
      <c r="B8" s="669" t="s">
        <v>28</v>
      </c>
      <c r="C8" s="665" t="s">
        <v>661</v>
      </c>
      <c r="D8" s="321" t="s">
        <v>662</v>
      </c>
      <c r="E8" s="322"/>
      <c r="F8" s="104"/>
    </row>
    <row r="9" spans="1:8" s="92" customFormat="1">
      <c r="A9" s="668"/>
      <c r="B9" s="670"/>
      <c r="C9" s="666"/>
      <c r="D9" s="107" t="s">
        <v>663</v>
      </c>
      <c r="E9" s="323" t="s">
        <v>664</v>
      </c>
      <c r="F9" s="104"/>
    </row>
    <row r="10" spans="1:8" s="92" customFormat="1" ht="16.2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8" ht="16.8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  <c r="H11" s="620"/>
    </row>
    <row r="12" spans="1:8">
      <c r="A12" s="329" t="s">
        <v>667</v>
      </c>
      <c r="B12" s="320"/>
      <c r="C12" s="338"/>
      <c r="D12" s="338"/>
      <c r="E12" s="330"/>
      <c r="F12" s="109"/>
    </row>
    <row r="13" spans="1:8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8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8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8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8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 ht="16.2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2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/>
      <c r="D29" s="324"/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>
        <f>+'[1]1-Баланс'!C69</f>
        <v>1201</v>
      </c>
      <c r="D30" s="324"/>
      <c r="E30" s="325">
        <f t="shared" si="0"/>
        <v>1201</v>
      </c>
      <c r="F30" s="109"/>
    </row>
    <row r="31" spans="1:6">
      <c r="A31" s="326" t="s">
        <v>699</v>
      </c>
      <c r="B31" s="111" t="s">
        <v>700</v>
      </c>
      <c r="C31" s="324">
        <f>+'[1]1-Баланс'!C70</f>
        <v>1111</v>
      </c>
      <c r="D31" s="324"/>
      <c r="E31" s="325">
        <f t="shared" si="0"/>
        <v>1111</v>
      </c>
      <c r="F31" s="109"/>
    </row>
    <row r="32" spans="1:6">
      <c r="A32" s="326" t="s">
        <v>701</v>
      </c>
      <c r="B32" s="111" t="s">
        <v>702</v>
      </c>
      <c r="C32" s="324"/>
      <c r="D32" s="324"/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11</v>
      </c>
      <c r="D35" s="318">
        <f>SUM(D36:D39)</f>
        <v>0</v>
      </c>
      <c r="E35" s="325">
        <f>SUM(E36:E39)</f>
        <v>11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>
        <v>11</v>
      </c>
      <c r="D37" s="324"/>
      <c r="E37" s="325">
        <f t="shared" si="0"/>
        <v>11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501</v>
      </c>
      <c r="D40" s="318">
        <f>SUM(D41:D44)</f>
        <v>0</v>
      </c>
      <c r="E40" s="325">
        <f>SUM(E41:E44)</f>
        <v>501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>
        <f>+'[1]1-Баланс'!C75</f>
        <v>501</v>
      </c>
      <c r="D44" s="324"/>
      <c r="E44" s="325">
        <f t="shared" si="0"/>
        <v>501</v>
      </c>
      <c r="F44" s="109"/>
    </row>
    <row r="45" spans="1:6" ht="16.8" thickBot="1">
      <c r="A45" s="344" t="s">
        <v>727</v>
      </c>
      <c r="B45" s="345" t="s">
        <v>728</v>
      </c>
      <c r="C45" s="385">
        <f>C26+C30+C31+C33+C32+C34+C35+C40</f>
        <v>2824</v>
      </c>
      <c r="D45" s="385">
        <f>D26+D30+D31+D33+D32+D34+D35+D40</f>
        <v>0</v>
      </c>
      <c r="E45" s="386">
        <f>E26+E30+E31+E33+E32+E34+E35+E40</f>
        <v>2824</v>
      </c>
      <c r="F45" s="109"/>
    </row>
    <row r="46" spans="1:6" ht="16.2" thickBot="1">
      <c r="A46" s="346" t="s">
        <v>729</v>
      </c>
      <c r="B46" s="347" t="s">
        <v>730</v>
      </c>
      <c r="C46" s="391">
        <f>C45+C23+C21+C11</f>
        <v>2824</v>
      </c>
      <c r="D46" s="391">
        <f>D45+D23+D21+D11</f>
        <v>0</v>
      </c>
      <c r="E46" s="392">
        <f>E45+E23+E21+E11</f>
        <v>2824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2" thickBot="1">
      <c r="A49" s="102" t="s">
        <v>731</v>
      </c>
      <c r="B49" s="113"/>
      <c r="C49" s="115"/>
      <c r="D49" s="115"/>
      <c r="E49" s="115"/>
      <c r="F49" s="27" t="s">
        <v>26</v>
      </c>
    </row>
    <row r="50" spans="1:6" s="92" customFormat="1" ht="18" customHeight="1">
      <c r="A50" s="667" t="s">
        <v>484</v>
      </c>
      <c r="B50" s="669" t="s">
        <v>28</v>
      </c>
      <c r="C50" s="671" t="s">
        <v>732</v>
      </c>
      <c r="D50" s="321" t="s">
        <v>733</v>
      </c>
      <c r="E50" s="321"/>
      <c r="F50" s="673" t="s">
        <v>734</v>
      </c>
    </row>
    <row r="51" spans="1:6" s="92" customFormat="1" ht="18" customHeight="1">
      <c r="A51" s="668"/>
      <c r="B51" s="670"/>
      <c r="C51" s="672"/>
      <c r="D51" s="106" t="s">
        <v>663</v>
      </c>
      <c r="E51" s="106" t="s">
        <v>664</v>
      </c>
      <c r="F51" s="674"/>
    </row>
    <row r="52" spans="1:6" s="92" customFormat="1" ht="16.2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2">
      <c r="A58" s="326" t="s">
        <v>743</v>
      </c>
      <c r="B58" s="111" t="s">
        <v>744</v>
      </c>
      <c r="C58" s="112">
        <f>C59+C61</f>
        <v>0</v>
      </c>
      <c r="D58" s="112">
        <f>D59+D61</f>
        <v>0</v>
      </c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/>
      <c r="D65" s="159"/>
      <c r="E65" s="110">
        <f t="shared" si="1"/>
        <v>0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8" thickBot="1">
      <c r="A68" s="339" t="s">
        <v>760</v>
      </c>
      <c r="B68" s="340" t="s">
        <v>761</v>
      </c>
      <c r="C68" s="383">
        <f>C54+C58+C63+C64+C65+C66</f>
        <v>0</v>
      </c>
      <c r="D68" s="383">
        <f>D54+D58+D63+D64+D65+D66</f>
        <v>0</v>
      </c>
      <c r="E68" s="381">
        <f t="shared" si="1"/>
        <v>0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2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0</v>
      </c>
      <c r="D73" s="112">
        <f>SUM(D74:D76)</f>
        <v>0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2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2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4900</v>
      </c>
      <c r="D87" s="110">
        <f>SUM(D88:D92)+D96</f>
        <v>0</v>
      </c>
      <c r="E87" s="110">
        <f>SUM(E88:E92)+E96</f>
        <v>4900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f>+'[1]1-Баланс'!G64</f>
        <v>4044</v>
      </c>
      <c r="D89" s="159"/>
      <c r="E89" s="110">
        <f t="shared" si="1"/>
        <v>4044</v>
      </c>
      <c r="F89" s="158"/>
    </row>
    <row r="90" spans="1:6">
      <c r="A90" s="326" t="s">
        <v>797</v>
      </c>
      <c r="B90" s="111" t="s">
        <v>798</v>
      </c>
      <c r="C90" s="159">
        <f>+'[1]1-Баланс'!G65</f>
        <v>482</v>
      </c>
      <c r="D90" s="159"/>
      <c r="E90" s="110">
        <f t="shared" si="1"/>
        <v>482</v>
      </c>
      <c r="F90" s="158"/>
    </row>
    <row r="91" spans="1:6">
      <c r="A91" s="326" t="s">
        <v>799</v>
      </c>
      <c r="B91" s="111" t="s">
        <v>800</v>
      </c>
      <c r="C91" s="159">
        <f>+'[1]1-Баланс'!G66</f>
        <v>149</v>
      </c>
      <c r="D91" s="159"/>
      <c r="E91" s="110">
        <f t="shared" si="1"/>
        <v>149</v>
      </c>
      <c r="F91" s="158"/>
    </row>
    <row r="92" spans="1:6">
      <c r="A92" s="326" t="s">
        <v>801</v>
      </c>
      <c r="B92" s="111" t="s">
        <v>802</v>
      </c>
      <c r="C92" s="112">
        <f>SUM(C93:C95)</f>
        <v>214</v>
      </c>
      <c r="D92" s="112">
        <f>SUM(D93:D95)</f>
        <v>0</v>
      </c>
      <c r="E92" s="112">
        <f>SUM(E93:E95)</f>
        <v>214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>
        <f>+'[1]1-Баланс'!G68</f>
        <v>214</v>
      </c>
      <c r="D94" s="159"/>
      <c r="E94" s="110">
        <f t="shared" si="1"/>
        <v>214</v>
      </c>
      <c r="F94" s="158"/>
    </row>
    <row r="95" spans="1:6">
      <c r="A95" s="326" t="s">
        <v>715</v>
      </c>
      <c r="B95" s="111" t="s">
        <v>806</v>
      </c>
      <c r="C95" s="159"/>
      <c r="D95" s="159"/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f>+'[1]1-Баланс'!G67</f>
        <v>11</v>
      </c>
      <c r="D96" s="159"/>
      <c r="E96" s="110">
        <f t="shared" si="1"/>
        <v>11</v>
      </c>
      <c r="F96" s="158"/>
    </row>
    <row r="97" spans="1:8">
      <c r="A97" s="326" t="s">
        <v>809</v>
      </c>
      <c r="B97" s="111" t="s">
        <v>810</v>
      </c>
      <c r="C97" s="159">
        <f>+'[1]1-Баланс'!G69</f>
        <v>2014</v>
      </c>
      <c r="D97" s="159"/>
      <c r="E97" s="110">
        <f t="shared" si="1"/>
        <v>2014</v>
      </c>
      <c r="F97" s="158"/>
    </row>
    <row r="98" spans="1:8" ht="16.8" thickBot="1">
      <c r="A98" s="339" t="s">
        <v>811</v>
      </c>
      <c r="B98" s="340" t="s">
        <v>812</v>
      </c>
      <c r="C98" s="381">
        <f>C87+C82+C77+C73+C97</f>
        <v>6914</v>
      </c>
      <c r="D98" s="381">
        <f>D87+D82+D77+D73+D97</f>
        <v>0</v>
      </c>
      <c r="E98" s="381">
        <f>E87+E82+E77+E73+E97</f>
        <v>6914</v>
      </c>
      <c r="F98" s="382">
        <f>F87+F82+F77+F73+F97</f>
        <v>0</v>
      </c>
    </row>
    <row r="99" spans="1:8" ht="16.2" thickBot="1">
      <c r="A99" s="362" t="s">
        <v>813</v>
      </c>
      <c r="B99" s="363" t="s">
        <v>814</v>
      </c>
      <c r="C99" s="375">
        <f>C98+C70+C68</f>
        <v>6914</v>
      </c>
      <c r="D99" s="375">
        <f>D98+D70+D68</f>
        <v>0</v>
      </c>
      <c r="E99" s="375">
        <f>E98+E70+E68</f>
        <v>6914</v>
      </c>
      <c r="F99" s="376">
        <f>F98+F70+F68</f>
        <v>0</v>
      </c>
    </row>
    <row r="100" spans="1:8">
      <c r="A100" s="115"/>
      <c r="B100" s="117"/>
      <c r="C100" s="118"/>
      <c r="D100" s="118"/>
      <c r="E100" s="118"/>
      <c r="F100" s="119"/>
    </row>
    <row r="101" spans="1:8" ht="16.2" thickBot="1">
      <c r="A101" s="102" t="s">
        <v>815</v>
      </c>
      <c r="B101" s="120"/>
      <c r="C101" s="118"/>
      <c r="D101" s="118"/>
      <c r="E101" s="118"/>
      <c r="F101" s="27" t="s">
        <v>816</v>
      </c>
    </row>
    <row r="102" spans="1:8" s="121" customFormat="1" ht="31.2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1" customFormat="1" ht="16.2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8" ht="16.2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8" ht="16.8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 ht="16.2">
      <c r="A108" s="122"/>
      <c r="B108" s="123"/>
      <c r="C108" s="102"/>
      <c r="D108" s="102"/>
      <c r="E108" s="102"/>
      <c r="F108" s="104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3" t="s">
        <v>8</v>
      </c>
      <c r="B111" s="638">
        <f>pdeReportingDate</f>
        <v>45866</v>
      </c>
      <c r="C111" s="638"/>
      <c r="D111" s="638"/>
      <c r="E111" s="638"/>
      <c r="F111" s="638"/>
      <c r="G111" s="43"/>
      <c r="H111" s="43"/>
    </row>
    <row r="112" spans="1:8">
      <c r="A112" s="613"/>
      <c r="B112" s="638"/>
      <c r="C112" s="638"/>
      <c r="D112" s="638"/>
      <c r="E112" s="638"/>
      <c r="F112" s="638"/>
      <c r="G112" s="43"/>
      <c r="H112" s="43"/>
    </row>
    <row r="113" spans="1:8">
      <c r="A113" s="614" t="s">
        <v>293</v>
      </c>
      <c r="B113" s="639" t="str">
        <f>authorName</f>
        <v>ОПТИМА ОДИТ АД</v>
      </c>
      <c r="C113" s="639"/>
      <c r="D113" s="639"/>
      <c r="E113" s="639"/>
      <c r="F113" s="639"/>
      <c r="G113" s="65"/>
      <c r="H113" s="65"/>
    </row>
    <row r="114" spans="1:8">
      <c r="A114" s="614"/>
      <c r="B114" s="639"/>
      <c r="C114" s="639"/>
      <c r="D114" s="639"/>
      <c r="E114" s="639"/>
      <c r="F114" s="639"/>
      <c r="G114" s="65"/>
      <c r="H114" s="65"/>
    </row>
    <row r="115" spans="1:8">
      <c r="A115" s="614" t="s">
        <v>13</v>
      </c>
      <c r="B115" s="640"/>
      <c r="C115" s="640"/>
      <c r="D115" s="640"/>
      <c r="E115" s="640"/>
      <c r="F115" s="640"/>
      <c r="G115" s="67"/>
      <c r="H115" s="67"/>
    </row>
    <row r="116" spans="1:8" ht="15.75" customHeight="1">
      <c r="A116" s="615"/>
      <c r="B116" s="637" t="s">
        <v>294</v>
      </c>
      <c r="C116" s="637"/>
      <c r="D116" s="637"/>
      <c r="E116" s="637"/>
      <c r="F116" s="637"/>
      <c r="G116" s="615"/>
      <c r="H116" s="615"/>
    </row>
    <row r="117" spans="1:8" ht="15.75" customHeight="1">
      <c r="A117" s="615"/>
      <c r="B117" s="637" t="s">
        <v>294</v>
      </c>
      <c r="C117" s="637"/>
      <c r="D117" s="637"/>
      <c r="E117" s="637"/>
      <c r="F117" s="637"/>
      <c r="G117" s="615"/>
      <c r="H117" s="615"/>
    </row>
    <row r="118" spans="1:8" ht="15.75" customHeight="1">
      <c r="A118" s="615"/>
      <c r="B118" s="637" t="s">
        <v>294</v>
      </c>
      <c r="C118" s="637"/>
      <c r="D118" s="637"/>
      <c r="E118" s="637"/>
      <c r="F118" s="637"/>
      <c r="G118" s="615"/>
      <c r="H118" s="615"/>
    </row>
    <row r="119" spans="1:8" ht="15.75" customHeight="1">
      <c r="A119" s="615"/>
      <c r="B119" s="637" t="s">
        <v>294</v>
      </c>
      <c r="C119" s="637"/>
      <c r="D119" s="637"/>
      <c r="E119" s="637"/>
      <c r="F119" s="637"/>
      <c r="G119" s="615"/>
      <c r="H119" s="615"/>
    </row>
    <row r="120" spans="1:8">
      <c r="A120" s="615"/>
      <c r="B120" s="637"/>
      <c r="C120" s="637"/>
      <c r="D120" s="637"/>
      <c r="E120" s="637"/>
      <c r="F120" s="637"/>
      <c r="G120" s="615"/>
      <c r="H120" s="615"/>
    </row>
    <row r="121" spans="1:8">
      <c r="A121" s="615"/>
      <c r="B121" s="637"/>
      <c r="C121" s="637"/>
      <c r="D121" s="637"/>
      <c r="E121" s="637"/>
      <c r="F121" s="637"/>
      <c r="G121" s="615"/>
      <c r="H121" s="615"/>
    </row>
    <row r="122" spans="1:8">
      <c r="A122" s="615"/>
      <c r="B122" s="637"/>
      <c r="C122" s="637"/>
      <c r="D122" s="637"/>
      <c r="E122" s="637"/>
      <c r="F122" s="637"/>
      <c r="G122" s="615"/>
      <c r="H122" s="61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6640625" defaultRowHeight="15.6"/>
  <cols>
    <col min="1" max="1" width="51.88671875" style="31" customWidth="1"/>
    <col min="2" max="2" width="10.6640625" style="91" customWidth="1"/>
    <col min="3" max="7" width="13.6640625" style="31" customWidth="1"/>
    <col min="8" max="9" width="14.6640625" style="31" customWidth="1"/>
    <col min="10" max="20" width="10.6640625" style="31"/>
    <col min="21" max="21" width="13.44140625" style="31" bestFit="1" customWidth="1"/>
    <col min="22" max="16384" width="10.6640625" style="31"/>
  </cols>
  <sheetData>
    <row r="1" spans="1:22">
      <c r="A1" s="15" t="s">
        <v>830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90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61" t="str">
        <f>CONCATENATE("на ",UPPER(pdeName))</f>
        <v>на ИНТЕРКАПИТАЛ ПРОПЪРТИ ДЕВЕЛЪПМЪНТ АДСИЦ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61" t="str">
        <f>CONCATENATE("ЕИК по БУЛСТАТ: ", pdeBulstat)</f>
        <v>ЕИК по БУЛСТАТ: 131397743</v>
      </c>
      <c r="B4" s="437"/>
      <c r="C4" s="60"/>
      <c r="D4" s="60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61" t="str">
        <f>CONCATENATE("към ",TEXT(endDate,"dd.mm.yyyy")," г.")</f>
        <v>към 30.06.2025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2" thickBot="1">
      <c r="I7" s="27" t="s">
        <v>26</v>
      </c>
    </row>
    <row r="8" spans="1:22" s="92" customFormat="1" ht="21" customHeight="1">
      <c r="A8" s="677" t="s">
        <v>484</v>
      </c>
      <c r="B8" s="682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3" t="s">
        <v>837</v>
      </c>
      <c r="H9" s="93"/>
      <c r="I9" s="681" t="s">
        <v>838</v>
      </c>
    </row>
    <row r="10" spans="1:22" s="92" customFormat="1" ht="24" customHeight="1">
      <c r="A10" s="678"/>
      <c r="B10" s="683"/>
      <c r="C10" s="680"/>
      <c r="D10" s="680"/>
      <c r="E10" s="680"/>
      <c r="F10" s="680"/>
      <c r="G10" s="95" t="s">
        <v>839</v>
      </c>
      <c r="H10" s="95" t="s">
        <v>840</v>
      </c>
      <c r="I10" s="681"/>
    </row>
    <row r="11" spans="1:22" ht="16.2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20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8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8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3" t="s">
        <v>8</v>
      </c>
      <c r="B31" s="638">
        <f>pdeReportingDate</f>
        <v>45866</v>
      </c>
      <c r="C31" s="638"/>
      <c r="D31" s="638"/>
      <c r="E31" s="638"/>
      <c r="F31" s="638"/>
      <c r="G31" s="97"/>
      <c r="H31" s="97"/>
      <c r="I31" s="97"/>
    </row>
    <row r="32" spans="1:16">
      <c r="A32" s="613"/>
      <c r="B32" s="638"/>
      <c r="C32" s="638"/>
      <c r="D32" s="638"/>
      <c r="E32" s="638"/>
      <c r="F32" s="638"/>
      <c r="G32" s="97"/>
      <c r="H32" s="97"/>
      <c r="I32" s="97"/>
    </row>
    <row r="33" spans="1:9">
      <c r="A33" s="614" t="s">
        <v>293</v>
      </c>
      <c r="B33" s="639" t="str">
        <f>authorName</f>
        <v>ОПТИМА ОДИТ АД</v>
      </c>
      <c r="C33" s="639"/>
      <c r="D33" s="639"/>
      <c r="E33" s="639"/>
      <c r="F33" s="639"/>
      <c r="G33" s="97"/>
      <c r="H33" s="97"/>
      <c r="I33" s="97"/>
    </row>
    <row r="34" spans="1:9">
      <c r="A34" s="614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4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5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5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5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5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5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5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5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6">
      <c r="A2" s="586" t="str">
        <f>CONCATENATE("на информацията, въведена в справките на ",UPPER(pdeName))</f>
        <v>на информацията, въведена в справките на ИНТЕРКАПИТАЛ ПРОПЪРТИ ДЕВЕЛЪПМЪНТ АДСИЦ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6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50107</v>
      </c>
      <c r="D6" s="624">
        <f t="shared" ref="D6:D15" si="0">C6-E6</f>
        <v>0</v>
      </c>
      <c r="E6" s="595">
        <f>'1-Баланс'!G95</f>
        <v>50107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31255</v>
      </c>
      <c r="D7" s="624">
        <f t="shared" si="0"/>
        <v>3489</v>
      </c>
      <c r="E7" s="595">
        <f>'1-Баланс'!G18</f>
        <v>27766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998</v>
      </c>
      <c r="D8" s="624">
        <f t="shared" si="0"/>
        <v>1996</v>
      </c>
      <c r="E8" s="595">
        <f>ABS('2-Отчет за доходите'!C44)-ABS('2-Отчет за доходите'!G44)</f>
        <v>-998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1</v>
      </c>
      <c r="D9" s="624">
        <f t="shared" si="0"/>
        <v>0</v>
      </c>
      <c r="E9" s="595">
        <f>'3-Отчет за паричния поток'!C45</f>
        <v>1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1</v>
      </c>
      <c r="D10" s="624">
        <f t="shared" si="0"/>
        <v>0</v>
      </c>
      <c r="E10" s="595">
        <f>'3-Отчет за паричния поток'!C46</f>
        <v>1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31255</v>
      </c>
      <c r="D11" s="624">
        <f t="shared" si="0"/>
        <v>0</v>
      </c>
      <c r="E11" s="595">
        <f>'4-Отчет за собствения капитал'!L34</f>
        <v>31255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4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4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4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4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6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2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6.3566878980891719</v>
      </c>
      <c r="E3" s="620"/>
    </row>
    <row r="4" spans="1:6" ht="31.2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3.1930891057430813E-2</v>
      </c>
    </row>
    <row r="5" spans="1:6" ht="31.2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5.2938680246127731E-2</v>
      </c>
    </row>
    <row r="6" spans="1:6" ht="31.2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1.9917376813618857E-2</v>
      </c>
    </row>
    <row r="7" spans="1:6" ht="24" customHeight="1">
      <c r="A7" s="573" t="s">
        <v>911</v>
      </c>
      <c r="B7" s="571"/>
      <c r="C7" s="571"/>
      <c r="D7" s="572"/>
    </row>
    <row r="8" spans="1:6" ht="31.2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0.13593073593073593</v>
      </c>
      <c r="F8" s="620"/>
    </row>
    <row r="9" spans="1:6" ht="24" customHeight="1">
      <c r="A9" s="573" t="s">
        <v>914</v>
      </c>
      <c r="B9" s="571"/>
      <c r="C9" s="571"/>
      <c r="D9" s="572"/>
    </row>
    <row r="10" spans="1:6" ht="31.2">
      <c r="A10" s="526">
        <v>6</v>
      </c>
      <c r="B10" s="524" t="s">
        <v>915</v>
      </c>
      <c r="C10" s="525" t="s">
        <v>916</v>
      </c>
      <c r="D10" s="569">
        <f>'1-Баланс'!C94/'1-Баланс'!G79</f>
        <v>0.40859126410182239</v>
      </c>
    </row>
    <row r="11" spans="1:6" ht="62.4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0.40700028926815157</v>
      </c>
    </row>
    <row r="12" spans="1:6" ht="46.8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1.446340757882557E-4</v>
      </c>
    </row>
    <row r="13" spans="1:6" ht="31.2">
      <c r="A13" s="526">
        <v>9</v>
      </c>
      <c r="B13" s="524" t="s">
        <v>921</v>
      </c>
      <c r="C13" s="525" t="s">
        <v>922</v>
      </c>
      <c r="D13" s="569">
        <f>'1-Баланс'!C92/'1-Баланс'!G79</f>
        <v>1.446340757882557E-4</v>
      </c>
      <c r="F13" s="620"/>
    </row>
    <row r="14" spans="1:6" ht="24" customHeight="1">
      <c r="A14" s="573" t="s">
        <v>923</v>
      </c>
      <c r="B14" s="571"/>
      <c r="C14" s="571"/>
      <c r="D14" s="572"/>
    </row>
    <row r="15" spans="1:6" ht="31.2">
      <c r="A15" s="526">
        <v>10</v>
      </c>
      <c r="B15" s="524" t="s">
        <v>924</v>
      </c>
      <c r="C15" s="525" t="s">
        <v>925</v>
      </c>
      <c r="D15" s="569">
        <f>'2-Отчет за доходите'!G16/('1-Баланс'!C20+'1-Баланс'!C21+'1-Баланс'!C22+'1-Баланс'!C28+'1-Баланс'!C65)</f>
        <v>3.3205025168140095E-3</v>
      </c>
    </row>
    <row r="16" spans="1:6" ht="31.2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3.1332947492366337E-3</v>
      </c>
    </row>
    <row r="17" spans="1:5" ht="24" customHeight="1">
      <c r="A17" s="573" t="s">
        <v>927</v>
      </c>
      <c r="B17" s="571"/>
      <c r="C17" s="571"/>
      <c r="D17" s="572"/>
    </row>
    <row r="18" spans="1:5" ht="31.2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0.2763873775843308</v>
      </c>
    </row>
    <row r="19" spans="1:5" ht="31.2">
      <c r="A19" s="526">
        <v>13</v>
      </c>
      <c r="B19" s="524" t="s">
        <v>930</v>
      </c>
      <c r="C19" s="525" t="s">
        <v>931</v>
      </c>
      <c r="D19" s="569">
        <f>D4/D5</f>
        <v>0.60316749320108787</v>
      </c>
    </row>
    <row r="20" spans="1:5" ht="31.2">
      <c r="A20" s="526">
        <v>14</v>
      </c>
      <c r="B20" s="524" t="s">
        <v>932</v>
      </c>
      <c r="C20" s="525" t="s">
        <v>933</v>
      </c>
      <c r="D20" s="569">
        <f>D6/D5</f>
        <v>0.376234857405153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2</v>
      </c>
      <c r="E21" s="617"/>
    </row>
    <row r="22" spans="1:5" ht="46.8">
      <c r="A22" s="526">
        <v>16</v>
      </c>
      <c r="B22" s="524" t="s">
        <v>936</v>
      </c>
      <c r="C22" s="525" t="s">
        <v>937</v>
      </c>
      <c r="D22" s="574">
        <f>D21/'1-Баланс'!G37</f>
        <v>6.3989761638137894E-5</v>
      </c>
    </row>
    <row r="23" spans="1:5" ht="31.2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1.2738853503184714E-2</v>
      </c>
    </row>
    <row r="24" spans="1:5" ht="31.2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9426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6" bestFit="1" customWidth="1"/>
    <col min="2" max="2" width="12.109375" style="86" bestFit="1" customWidth="1"/>
    <col min="3" max="3" width="14.33203125" style="86" customWidth="1"/>
    <col min="4" max="4" width="14.109375" style="86" bestFit="1" customWidth="1"/>
    <col min="5" max="5" width="16.6640625" style="86" bestFit="1" customWidth="1"/>
    <col min="6" max="6" width="53.109375" style="86" customWidth="1"/>
    <col min="7" max="7" width="16" style="86" bestFit="1" customWidth="1"/>
    <col min="8" max="8" width="15.6640625" style="86" customWidth="1"/>
    <col min="9" max="16384" width="9.109375" style="86"/>
  </cols>
  <sheetData>
    <row r="1" spans="1:14">
      <c r="A1" s="49" t="s">
        <v>942</v>
      </c>
      <c r="B1" s="49" t="s">
        <v>943</v>
      </c>
      <c r="C1" s="49" t="s">
        <v>944</v>
      </c>
      <c r="D1" s="50" t="s">
        <v>945</v>
      </c>
      <c r="E1" s="50" t="s">
        <v>946</v>
      </c>
      <c r="F1" s="50" t="s">
        <v>947</v>
      </c>
      <c r="G1" s="50" t="s">
        <v>948</v>
      </c>
      <c r="H1" s="50" t="s">
        <v>949</v>
      </c>
      <c r="I1" s="626"/>
      <c r="J1" s="626"/>
      <c r="K1" s="626"/>
      <c r="L1" s="626"/>
      <c r="M1" s="626"/>
      <c r="N1" s="87" t="s">
        <v>950</v>
      </c>
    </row>
    <row r="2" spans="1:14" s="441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ИНТЕРКАПИТАЛ ПРОПЪРТИ ДЕВЕЛЪПМЪНТ АДСИЦ</v>
      </c>
      <c r="B3" s="626" t="str">
        <f t="shared" ref="B3:B34" si="1">pdeBulstat</f>
        <v>131397743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8660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ИНТЕРКАПИТАЛ ПРОПЪРТИ ДЕВЕЛЪПМЪНТ АДСИЦ</v>
      </c>
      <c r="B4" s="626" t="str">
        <f t="shared" si="1"/>
        <v>131397743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ИНТЕРКАПИТАЛ ПРОПЪРТИ ДЕВЕЛЪПМЪНТ АДСИЦ</v>
      </c>
      <c r="B5" s="626" t="str">
        <f t="shared" si="1"/>
        <v>131397743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ИНТЕРКАПИТАЛ ПРОПЪРТИ ДЕВЕЛЪПМЪНТ АДСИЦ</v>
      </c>
      <c r="B6" s="626" t="str">
        <f t="shared" si="1"/>
        <v>131397743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ИНТЕРКАПИТАЛ ПРОПЪРТИ ДЕВЕЛЪПМЪНТ АДСИЦ</v>
      </c>
      <c r="B7" s="626" t="str">
        <f t="shared" si="1"/>
        <v>131397743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ИНТЕРКАПИТАЛ ПРОПЪРТИ ДЕВЕЛЪПМЪНТ АДСИЦ</v>
      </c>
      <c r="B8" s="626" t="str">
        <f t="shared" si="1"/>
        <v>131397743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ИНТЕРКАПИТАЛ ПРОПЪРТИ ДЕВЕЛЪПМЪНТ АДСИЦ</v>
      </c>
      <c r="B9" s="626" t="str">
        <f t="shared" si="1"/>
        <v>131397743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ИНТЕРКАПИТАЛ ПРОПЪРТИ ДЕВЕЛЪПМЪНТ АДСИЦ</v>
      </c>
      <c r="B10" s="626" t="str">
        <f t="shared" si="1"/>
        <v>131397743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ИНТЕРКАПИТАЛ ПРОПЪРТИ ДЕВЕЛЪПМЪНТ АДСИЦ</v>
      </c>
      <c r="B11" s="626" t="str">
        <f t="shared" si="1"/>
        <v>131397743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8660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ИНТЕРКАПИТАЛ ПРОПЪРТИ ДЕВЕЛЪПМЪНТ АДСИЦ</v>
      </c>
      <c r="B12" s="626" t="str">
        <f t="shared" si="1"/>
        <v>131397743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38622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ИНТЕРКАПИТАЛ ПРОПЪРТИ ДЕВЕЛЪПМЪНТ АДСИЦ</v>
      </c>
      <c r="B13" s="626" t="str">
        <f t="shared" si="1"/>
        <v>131397743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ИНТЕРКАПИТАЛ ПРОПЪРТИ ДЕВЕЛЪПМЪНТ АДСИЦ</v>
      </c>
      <c r="B14" s="626" t="str">
        <f t="shared" si="1"/>
        <v>131397743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ИНТЕРКАПИТАЛ ПРОПЪРТИ ДЕВЕЛЪПМЪНТ АДСИЦ</v>
      </c>
      <c r="B15" s="626" t="str">
        <f t="shared" si="1"/>
        <v>131397743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ИНТЕРКАПИТАЛ ПРОПЪРТИ ДЕВЕЛЪПМЪНТ АДСИЦ</v>
      </c>
      <c r="B16" s="626" t="str">
        <f t="shared" si="1"/>
        <v>131397743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ИНТЕРКАПИТАЛ ПРОПЪРТИ ДЕВЕЛЪПМЪНТ АДСИЦ</v>
      </c>
      <c r="B17" s="626" t="str">
        <f t="shared" si="1"/>
        <v>131397743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ИНТЕРКАПИТАЛ ПРОПЪРТИ ДЕВЕЛЪПМЪНТ АДСИЦ</v>
      </c>
      <c r="B18" s="626" t="str">
        <f t="shared" si="1"/>
        <v>131397743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ИНТЕРКАПИТАЛ ПРОПЪРТИ ДЕВЕЛЪПМЪНТ АДСИЦ</v>
      </c>
      <c r="B19" s="626" t="str">
        <f t="shared" si="1"/>
        <v>131397743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ИНТЕРКАПИТАЛ ПРОПЪРТИ ДЕВЕЛЪПМЪНТ АДСИЦ</v>
      </c>
      <c r="B20" s="626" t="str">
        <f t="shared" si="1"/>
        <v>131397743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ИНТЕРКАПИТАЛ ПРОПЪРТИ ДЕВЕЛЪПМЪНТ АДСИЦ</v>
      </c>
      <c r="B21" s="626" t="str">
        <f t="shared" si="1"/>
        <v>131397743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ИНТЕРКАПИТАЛ ПРОПЪРТИ ДЕВЕЛЪПМЪНТ АДСИЦ</v>
      </c>
      <c r="B22" s="626" t="str">
        <f t="shared" si="1"/>
        <v>131397743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0</v>
      </c>
    </row>
    <row r="23" spans="1:8">
      <c r="A23" s="626" t="str">
        <f t="shared" si="0"/>
        <v>ИНТЕРКАПИТАЛ ПРОПЪРТИ ДЕВЕЛЪПМЪНТ АДСИЦ</v>
      </c>
      <c r="B23" s="626" t="str">
        <f t="shared" si="1"/>
        <v>131397743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ИНТЕРКАПИТАЛ ПРОПЪРТИ ДЕВЕЛЪПМЪНТ АДСИЦ</v>
      </c>
      <c r="B24" s="626" t="str">
        <f t="shared" si="1"/>
        <v>131397743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ИНТЕРКАПИТАЛ ПРОПЪРТИ ДЕВЕЛЪПМЪНТ АДСИЦ</v>
      </c>
      <c r="B25" s="626" t="str">
        <f t="shared" si="1"/>
        <v>131397743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ИНТЕРКАПИТАЛ ПРОПЪРТИ ДЕВЕЛЪПМЪНТ АДСИЦ</v>
      </c>
      <c r="B26" s="626" t="str">
        <f t="shared" si="1"/>
        <v>131397743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ИНТЕРКАПИТАЛ ПРОПЪРТИ ДЕВЕЛЪПМЪНТ АДСИЦ</v>
      </c>
      <c r="B27" s="626" t="str">
        <f t="shared" si="1"/>
        <v>131397743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ИНТЕРКАПИТАЛ ПРОПЪРТИ ДЕВЕЛЪПМЪНТ АДСИЦ</v>
      </c>
      <c r="B28" s="626" t="str">
        <f t="shared" si="1"/>
        <v>131397743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ИНТЕРКАПИТАЛ ПРОПЪРТИ ДЕВЕЛЪПМЪНТ АДСИЦ</v>
      </c>
      <c r="B29" s="626" t="str">
        <f t="shared" si="1"/>
        <v>131397743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ИНТЕРКАПИТАЛ ПРОПЪРТИ ДЕВЕЛЪПМЪНТ АДСИЦ</v>
      </c>
      <c r="B30" s="626" t="str">
        <f t="shared" si="1"/>
        <v>131397743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ИНТЕРКАПИТАЛ ПРОПЪРТИ ДЕВЕЛЪПМЪНТ АДСИЦ</v>
      </c>
      <c r="B31" s="626" t="str">
        <f t="shared" si="1"/>
        <v>131397743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ИНТЕРКАПИТАЛ ПРОПЪРТИ ДЕВЕЛЪПМЪНТ АДСИЦ</v>
      </c>
      <c r="B32" s="626" t="str">
        <f t="shared" si="1"/>
        <v>131397743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ИНТЕРКАПИТАЛ ПРОПЪРТИ ДЕВЕЛЪПМЪНТ АДСИЦ</v>
      </c>
      <c r="B33" s="626" t="str">
        <f t="shared" si="1"/>
        <v>131397743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0</v>
      </c>
    </row>
    <row r="34" spans="1:8">
      <c r="A34" s="626" t="str">
        <f t="shared" si="0"/>
        <v>ИНТЕРКАПИТАЛ ПРОПЪРТИ ДЕВЕЛЪПМЪНТ АДСИЦ</v>
      </c>
      <c r="B34" s="626" t="str">
        <f t="shared" si="1"/>
        <v>131397743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ИНТЕРКАПИТАЛ ПРОПЪРТИ ДЕВЕЛЪПМЪНТ АДСИЦ</v>
      </c>
      <c r="B35" s="626" t="str">
        <f t="shared" ref="B35:B66" si="4">pdeBulstat</f>
        <v>131397743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ИНТЕРКАПИТАЛ ПРОПЪРТИ ДЕВЕЛЪПМЪНТ АДСИЦ</v>
      </c>
      <c r="B36" s="626" t="str">
        <f t="shared" si="4"/>
        <v>131397743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ИНТЕРКАПИТАЛ ПРОПЪРТИ ДЕВЕЛЪПМЪНТ АДСИЦ</v>
      </c>
      <c r="B37" s="626" t="str">
        <f t="shared" si="4"/>
        <v>131397743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ИНТЕРКАПИТАЛ ПРОПЪРТИ ДЕВЕЛЪПМЪНТ АДСИЦ</v>
      </c>
      <c r="B38" s="626" t="str">
        <f t="shared" si="4"/>
        <v>131397743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ИНТЕРКАПИТАЛ ПРОПЪРТИ ДЕВЕЛЪПМЪНТ АДСИЦ</v>
      </c>
      <c r="B39" s="626" t="str">
        <f t="shared" si="4"/>
        <v>131397743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ИНТЕРКАПИТАЛ ПРОПЪРТИ ДЕВЕЛЪПМЪНТ АДСИЦ</v>
      </c>
      <c r="B40" s="626" t="str">
        <f t="shared" si="4"/>
        <v>131397743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ИНТЕРКАПИТАЛ ПРОПЪРТИ ДЕВЕЛЪПМЪНТ АДСИЦ</v>
      </c>
      <c r="B41" s="626" t="str">
        <f t="shared" si="4"/>
        <v>131397743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47282</v>
      </c>
    </row>
    <row r="42" spans="1:8">
      <c r="A42" s="626" t="str">
        <f t="shared" si="3"/>
        <v>ИНТЕРКАПИТАЛ ПРОПЪРТИ ДЕВЕЛЪПМЪНТ АДСИЦ</v>
      </c>
      <c r="B42" s="626" t="str">
        <f t="shared" si="4"/>
        <v>131397743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ИНТЕРКАПИТАЛ ПРОПЪРТИ ДЕВЕЛЪПМЪНТ АДСИЦ</v>
      </c>
      <c r="B43" s="626" t="str">
        <f t="shared" si="4"/>
        <v>131397743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ИНТЕРКАПИТАЛ ПРОПЪРТИ ДЕВЕЛЪПМЪНТ АДСИЦ</v>
      </c>
      <c r="B44" s="626" t="str">
        <f t="shared" si="4"/>
        <v>131397743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ИНТЕРКАПИТАЛ ПРОПЪРТИ ДЕВЕЛЪПМЪНТ АДСИЦ</v>
      </c>
      <c r="B45" s="626" t="str">
        <f t="shared" si="4"/>
        <v>131397743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ИНТЕРКАПИТАЛ ПРОПЪРТИ ДЕВЕЛЪПМЪНТ АДСИЦ</v>
      </c>
      <c r="B46" s="626" t="str">
        <f t="shared" si="4"/>
        <v>131397743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ИНТЕРКАПИТАЛ ПРОПЪРТИ ДЕВЕЛЪПМЪНТ АДСИЦ</v>
      </c>
      <c r="B47" s="626" t="str">
        <f t="shared" si="4"/>
        <v>131397743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ИНТЕРКАПИТАЛ ПРОПЪРТИ ДЕВЕЛЪПМЪНТ АДСИЦ</v>
      </c>
      <c r="B48" s="626" t="str">
        <f t="shared" si="4"/>
        <v>131397743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ИНТЕРКАПИТАЛ ПРОПЪРТИ ДЕВЕЛЪПМЪНТ АДСИЦ</v>
      </c>
      <c r="B49" s="626" t="str">
        <f t="shared" si="4"/>
        <v>131397743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>ИНТЕРКАПИТАЛ ПРОПЪРТИ ДЕВЕЛЪПМЪНТ АДСИЦ</v>
      </c>
      <c r="B50" s="626" t="str">
        <f t="shared" si="4"/>
        <v>131397743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1201</v>
      </c>
    </row>
    <row r="51" spans="1:8">
      <c r="A51" s="626" t="str">
        <f t="shared" si="3"/>
        <v>ИНТЕРКАПИТАЛ ПРОПЪРТИ ДЕВЕЛЪПМЪНТ АДСИЦ</v>
      </c>
      <c r="B51" s="626" t="str">
        <f t="shared" si="4"/>
        <v>131397743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1111</v>
      </c>
    </row>
    <row r="52" spans="1:8">
      <c r="A52" s="626" t="str">
        <f t="shared" si="3"/>
        <v>ИНТЕРКАПИТАЛ ПРОПЪРТИ ДЕВЕЛЪПМЪНТ АДСИЦ</v>
      </c>
      <c r="B52" s="626" t="str">
        <f t="shared" si="4"/>
        <v>131397743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ИНТЕРКАПИТАЛ ПРОПЪРТИ ДЕВЕЛЪПМЪНТ АДСИЦ</v>
      </c>
      <c r="B53" s="626" t="str">
        <f t="shared" si="4"/>
        <v>131397743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ИНТЕРКАПИТАЛ ПРОПЪРТИ ДЕВЕЛЪПМЪНТ АДСИЦ</v>
      </c>
      <c r="B54" s="626" t="str">
        <f t="shared" si="4"/>
        <v>131397743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ИНТЕРКАПИТАЛ ПРОПЪРТИ ДЕВЕЛЪПМЪНТ АДСИЦ</v>
      </c>
      <c r="B55" s="626" t="str">
        <f t="shared" si="4"/>
        <v>131397743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ИНТЕРКАПИТАЛ ПРОПЪРТИ ДЕВЕЛЪПМЪНТ АДСИЦ</v>
      </c>
      <c r="B56" s="626" t="str">
        <f t="shared" si="4"/>
        <v>131397743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501</v>
      </c>
    </row>
    <row r="57" spans="1:8">
      <c r="A57" s="626" t="str">
        <f t="shared" si="3"/>
        <v>ИНТЕРКАПИТАЛ ПРОПЪРТИ ДЕВЕЛЪПМЪНТ АДСИЦ</v>
      </c>
      <c r="B57" s="626" t="str">
        <f t="shared" si="4"/>
        <v>131397743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2813</v>
      </c>
    </row>
    <row r="58" spans="1:8">
      <c r="A58" s="626" t="str">
        <f t="shared" si="3"/>
        <v>ИНТЕРКАПИТАЛ ПРОПЪРТИ ДЕВЕЛЪПМЪНТ АДСИЦ</v>
      </c>
      <c r="B58" s="626" t="str">
        <f t="shared" si="4"/>
        <v>131397743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ИНТЕРКАПИТАЛ ПРОПЪРТИ ДЕВЕЛЪПМЪНТ АДСИЦ</v>
      </c>
      <c r="B59" s="626" t="str">
        <f t="shared" si="4"/>
        <v>131397743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ИНТЕРКАПИТАЛ ПРОПЪРТИ ДЕВЕЛЪПМЪНТ АДСИЦ</v>
      </c>
      <c r="B60" s="626" t="str">
        <f t="shared" si="4"/>
        <v>131397743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ИНТЕРКАПИТАЛ ПРОПЪРТИ ДЕВЕЛЪПМЪНТ АДСИЦ</v>
      </c>
      <c r="B61" s="626" t="str">
        <f t="shared" si="4"/>
        <v>131397743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ИНТЕРКАПИТАЛ ПРОПЪРТИ ДЕВЕЛЪПМЪНТ АДСИЦ</v>
      </c>
      <c r="B62" s="626" t="str">
        <f t="shared" si="4"/>
        <v>131397743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ИНТЕРКАПИТАЛ ПРОПЪРТИ ДЕВЕЛЪПМЪНТ АДСИЦ</v>
      </c>
      <c r="B63" s="626" t="str">
        <f t="shared" si="4"/>
        <v>131397743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ИНТЕРКАПИТАЛ ПРОПЪРТИ ДЕВЕЛЪПМЪНТ АДСИЦ</v>
      </c>
      <c r="B64" s="626" t="str">
        <f t="shared" si="4"/>
        <v>131397743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ИНТЕРКАПИТАЛ ПРОПЪРТИ ДЕВЕЛЪПМЪНТ АДСИЦ</v>
      </c>
      <c r="B65" s="626" t="str">
        <f t="shared" si="4"/>
        <v>131397743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ИНТЕРКАПИТАЛ ПРОПЪРТИ ДЕВЕЛЪПМЪНТ АДСИЦ</v>
      </c>
      <c r="B66" s="626" t="str">
        <f t="shared" si="4"/>
        <v>131397743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0</v>
      </c>
    </row>
    <row r="67" spans="1:8">
      <c r="A67" s="626" t="str">
        <f t="shared" ref="A67:A98" si="6">pdeName</f>
        <v>ИНТЕРКАПИТАЛ ПРОПЪРТИ ДЕВЕЛЪПМЪНТ АДСИЦ</v>
      </c>
      <c r="B67" s="626" t="str">
        <f t="shared" ref="B67:B98" si="7">pdeBulstat</f>
        <v>131397743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1</v>
      </c>
    </row>
    <row r="68" spans="1:8">
      <c r="A68" s="626" t="str">
        <f t="shared" si="6"/>
        <v>ИНТЕРКАПИТАЛ ПРОПЪРТИ ДЕВЕЛЪПМЪНТ АДСИЦ</v>
      </c>
      <c r="B68" s="626" t="str">
        <f t="shared" si="7"/>
        <v>131397743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ИНТЕРКАПИТАЛ ПРОПЪРТИ ДЕВЕЛЪПМЪНТ АДСИЦ</v>
      </c>
      <c r="B69" s="626" t="str">
        <f t="shared" si="7"/>
        <v>131397743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</v>
      </c>
    </row>
    <row r="70" spans="1:8">
      <c r="A70" s="626" t="str">
        <f t="shared" si="6"/>
        <v>ИНТЕРКАПИТАЛ ПРОПЪРТИ ДЕВЕЛЪПМЪНТ АДСИЦ</v>
      </c>
      <c r="B70" s="626" t="str">
        <f t="shared" si="7"/>
        <v>131397743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11</v>
      </c>
    </row>
    <row r="71" spans="1:8">
      <c r="A71" s="626" t="str">
        <f t="shared" si="6"/>
        <v>ИНТЕРКАПИТАЛ ПРОПЪРТИ ДЕВЕЛЪПМЪНТ АДСИЦ</v>
      </c>
      <c r="B71" s="626" t="str">
        <f t="shared" si="7"/>
        <v>131397743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2825</v>
      </c>
    </row>
    <row r="72" spans="1:8">
      <c r="A72" s="626" t="str">
        <f t="shared" si="6"/>
        <v>ИНТЕРКАПИТАЛ ПРОПЪРТИ ДЕВЕЛЪПМЪНТ АДСИЦ</v>
      </c>
      <c r="B72" s="626" t="str">
        <f t="shared" si="7"/>
        <v>131397743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50107</v>
      </c>
    </row>
    <row r="73" spans="1:8">
      <c r="A73" s="626" t="str">
        <f t="shared" si="6"/>
        <v>ИНТЕРКАПИТАЛ ПРОПЪРТИ ДЕВЕЛЪПМЪНТ АДСИЦ</v>
      </c>
      <c r="B73" s="626" t="str">
        <f t="shared" si="7"/>
        <v>131397743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27766</v>
      </c>
    </row>
    <row r="74" spans="1:8">
      <c r="A74" s="626" t="str">
        <f t="shared" si="6"/>
        <v>ИНТЕРКАПИТАЛ ПРОПЪРТИ ДЕВЕЛЪПМЪНТ АДСИЦ</v>
      </c>
      <c r="B74" s="626" t="str">
        <f t="shared" si="7"/>
        <v>131397743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0</v>
      </c>
    </row>
    <row r="75" spans="1:8">
      <c r="A75" s="626" t="str">
        <f t="shared" si="6"/>
        <v>ИНТЕРКАПИТАЛ ПРОПЪРТИ ДЕВЕЛЪПМЪНТ АДСИЦ</v>
      </c>
      <c r="B75" s="626" t="str">
        <f t="shared" si="7"/>
        <v>131397743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ИНТЕРКАПИТАЛ ПРОПЪРТИ ДЕВЕЛЪПМЪНТ АДСИЦ</v>
      </c>
      <c r="B76" s="626" t="str">
        <f t="shared" si="7"/>
        <v>131397743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ИНТЕРКАПИТАЛ ПРОПЪРТИ ДЕВЕЛЪПМЪНТ АДСИЦ</v>
      </c>
      <c r="B77" s="626" t="str">
        <f t="shared" si="7"/>
        <v>131397743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ИНТЕРКАПИТАЛ ПРОПЪРТИ ДЕВЕЛЪПМЪНТ АДСИЦ</v>
      </c>
      <c r="B78" s="626" t="str">
        <f t="shared" si="7"/>
        <v>131397743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ИНТЕРКАПИТАЛ ПРОПЪРТИ ДЕВЕЛЪПМЪНТ АДСИЦ</v>
      </c>
      <c r="B79" s="626" t="str">
        <f t="shared" si="7"/>
        <v>131397743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27766</v>
      </c>
    </row>
    <row r="80" spans="1:8">
      <c r="A80" s="626" t="str">
        <f t="shared" si="6"/>
        <v>ИНТЕРКАПИТАЛ ПРОПЪРТИ ДЕВЕЛЪПМЪНТ АДСИЦ</v>
      </c>
      <c r="B80" s="626" t="str">
        <f t="shared" si="7"/>
        <v>131397743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7651</v>
      </c>
    </row>
    <row r="81" spans="1:8">
      <c r="A81" s="626" t="str">
        <f t="shared" si="6"/>
        <v>ИНТЕРКАПИТАЛ ПРОПЪРТИ ДЕВЕЛЪПМЪНТ АДСИЦ</v>
      </c>
      <c r="B81" s="626" t="str">
        <f t="shared" si="7"/>
        <v>131397743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9593</v>
      </c>
    </row>
    <row r="82" spans="1:8">
      <c r="A82" s="626" t="str">
        <f t="shared" si="6"/>
        <v>ИНТЕРКАПИТАЛ ПРОПЪРТИ ДЕВЕЛЪПМЪНТ АДСИЦ</v>
      </c>
      <c r="B82" s="626" t="str">
        <f t="shared" si="7"/>
        <v>131397743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1</v>
      </c>
    </row>
    <row r="83" spans="1:8">
      <c r="A83" s="626" t="str">
        <f t="shared" si="6"/>
        <v>ИНТЕРКАПИТАЛ ПРОПЪРТИ ДЕВЕЛЪПМЪНТ АДСИЦ</v>
      </c>
      <c r="B83" s="626" t="str">
        <f t="shared" si="7"/>
        <v>131397743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</v>
      </c>
    </row>
    <row r="84" spans="1:8">
      <c r="A84" s="626" t="str">
        <f t="shared" si="6"/>
        <v>ИНТЕРКАПИТАЛ ПРОПЪРТИ ДЕВЕЛЪПМЪНТ АДСИЦ</v>
      </c>
      <c r="B84" s="626" t="str">
        <f t="shared" si="7"/>
        <v>131397743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ИНТЕРКАПИТАЛ ПРОПЪРТИ ДЕВЕЛЪПМЪНТ АДСИЦ</v>
      </c>
      <c r="B85" s="626" t="str">
        <f t="shared" si="7"/>
        <v>131397743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ИНТЕРКАПИТАЛ ПРОПЪРТИ ДЕВЕЛЪПМЪНТ АДСИЦ</v>
      </c>
      <c r="B86" s="626" t="str">
        <f t="shared" si="7"/>
        <v>131397743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17245</v>
      </c>
    </row>
    <row r="87" spans="1:8">
      <c r="A87" s="626" t="str">
        <f t="shared" si="6"/>
        <v>ИНТЕРКАПИТАЛ ПРОПЪРТИ ДЕВЕЛЪПМЪНТ АДСИЦ</v>
      </c>
      <c r="B87" s="626" t="str">
        <f t="shared" si="7"/>
        <v>131397743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-12758</v>
      </c>
    </row>
    <row r="88" spans="1:8">
      <c r="A88" s="626" t="str">
        <f t="shared" si="6"/>
        <v>ИНТЕРКАПИТАЛ ПРОПЪРТИ ДЕВЕЛЪПМЪНТ АДСИЦ</v>
      </c>
      <c r="B88" s="626" t="str">
        <f t="shared" si="7"/>
        <v>131397743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17072</v>
      </c>
    </row>
    <row r="89" spans="1:8">
      <c r="A89" s="626" t="str">
        <f t="shared" si="6"/>
        <v>ИНТЕРКАПИТАЛ ПРОПЪРТИ ДЕВЕЛЪПМЪНТ АДСИЦ</v>
      </c>
      <c r="B89" s="626" t="str">
        <f t="shared" si="7"/>
        <v>131397743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-29830</v>
      </c>
    </row>
    <row r="90" spans="1:8">
      <c r="A90" s="626" t="str">
        <f t="shared" si="6"/>
        <v>ИНТЕРКАПИТАЛ ПРОПЪРТИ ДЕВЕЛЪПМЪНТ АДСИЦ</v>
      </c>
      <c r="B90" s="626" t="str">
        <f t="shared" si="7"/>
        <v>131397743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ИНТЕРКАПИТАЛ ПРОПЪРТИ ДЕВЕЛЪПМЪНТ АДСИЦ</v>
      </c>
      <c r="B91" s="626" t="str">
        <f t="shared" si="7"/>
        <v>131397743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-998</v>
      </c>
    </row>
    <row r="92" spans="1:8">
      <c r="A92" s="626" t="str">
        <f t="shared" si="6"/>
        <v>ИНТЕРКАПИТАЛ ПРОПЪРТИ ДЕВЕЛЪПМЪНТ АДСИЦ</v>
      </c>
      <c r="B92" s="626" t="str">
        <f t="shared" si="7"/>
        <v>131397743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>ИНТЕРКАПИТАЛ ПРОПЪРТИ ДЕВЕЛЪПМЪНТ АДСИЦ</v>
      </c>
      <c r="B93" s="626" t="str">
        <f t="shared" si="7"/>
        <v>131397743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-13756</v>
      </c>
    </row>
    <row r="94" spans="1:8">
      <c r="A94" s="626" t="str">
        <f t="shared" si="6"/>
        <v>ИНТЕРКАПИТАЛ ПРОПЪРТИ ДЕВЕЛЪПМЪНТ АДСИЦ</v>
      </c>
      <c r="B94" s="626" t="str">
        <f t="shared" si="7"/>
        <v>131397743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31255</v>
      </c>
    </row>
    <row r="95" spans="1:8">
      <c r="A95" s="626" t="str">
        <f t="shared" si="6"/>
        <v>ИНТЕРКАПИТАЛ ПРОПЪРТИ ДЕВЕЛЪПМЪНТ АДСИЦ</v>
      </c>
      <c r="B95" s="626" t="str">
        <f t="shared" si="7"/>
        <v>131397743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ИНТЕРКАПИТАЛ ПРОПЪРТИ ДЕВЕЛЪПМЪНТ АДСИЦ</v>
      </c>
      <c r="B96" s="626" t="str">
        <f t="shared" si="7"/>
        <v>131397743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ИНТЕРКАПИТАЛ ПРОПЪРТИ ДЕВЕЛЪПМЪНТ АДСИЦ</v>
      </c>
      <c r="B97" s="626" t="str">
        <f t="shared" si="7"/>
        <v>131397743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ИНТЕРКАПИТАЛ ПРОПЪРТИ ДЕВЕЛЪПМЪНТ АДСИЦ</v>
      </c>
      <c r="B98" s="626" t="str">
        <f t="shared" si="7"/>
        <v>131397743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ИНТЕРКАПИТАЛ ПРОПЪРТИ ДЕВЕЛЪПМЪНТ АДСИЦ</v>
      </c>
      <c r="B99" s="626" t="str">
        <f t="shared" ref="B99:B125" si="10">pdeBulstat</f>
        <v>131397743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ИНТЕРКАПИТАЛ ПРОПЪРТИ ДЕВЕЛЪПМЪНТ АДСИЦ</v>
      </c>
      <c r="B100" s="626" t="str">
        <f t="shared" si="10"/>
        <v>131397743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>ИНТЕРКАПИТАЛ ПРОПЪРТИ ДЕВЕЛЪПМЪНТ АДСИЦ</v>
      </c>
      <c r="B101" s="626" t="str">
        <f t="shared" si="10"/>
        <v>131397743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11938</v>
      </c>
    </row>
    <row r="102" spans="1:8">
      <c r="A102" s="626" t="str">
        <f t="shared" si="9"/>
        <v>ИНТЕРКАПИТАЛ ПРОПЪРТИ ДЕВЕЛЪПМЪНТ АДСИЦ</v>
      </c>
      <c r="B102" s="626" t="str">
        <f t="shared" si="10"/>
        <v>131397743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11938</v>
      </c>
    </row>
    <row r="103" spans="1:8">
      <c r="A103" s="626" t="str">
        <f t="shared" si="9"/>
        <v>ИНТЕРКАПИТАЛ ПРОПЪРТИ ДЕВЕЛЪПМЪНТ АДСИЦ</v>
      </c>
      <c r="B103" s="626" t="str">
        <f t="shared" si="10"/>
        <v>131397743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ИНТЕРКАПИТАЛ ПРОПЪРТИ ДЕВЕЛЪПМЪНТ АДСИЦ</v>
      </c>
      <c r="B104" s="626" t="str">
        <f t="shared" si="10"/>
        <v>131397743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ИНТЕРКАПИТАЛ ПРОПЪРТИ ДЕВЕЛЪПМЪНТ АДСИЦ</v>
      </c>
      <c r="B105" s="626" t="str">
        <f t="shared" si="10"/>
        <v>131397743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ИНТЕРКАПИТАЛ ПРОПЪРТИ ДЕВЕЛЪПМЪНТ АДСИЦ</v>
      </c>
      <c r="B106" s="626" t="str">
        <f t="shared" si="10"/>
        <v>131397743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ИНТЕРКАПИТАЛ ПРОПЪРТИ ДЕВЕЛЪПМЪНТ АДСИЦ</v>
      </c>
      <c r="B107" s="626" t="str">
        <f t="shared" si="10"/>
        <v>131397743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11938</v>
      </c>
    </row>
    <row r="108" spans="1:8">
      <c r="A108" s="626" t="str">
        <f t="shared" si="9"/>
        <v>ИНТЕРКАПИТАЛ ПРОПЪРТИ ДЕВЕЛЪПМЪНТ АДСИЦ</v>
      </c>
      <c r="B108" s="626" t="str">
        <f t="shared" si="10"/>
        <v>131397743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ИНТЕРКАПИТАЛ ПРОПЪРТИ ДЕВЕЛЪПМЪНТ АДСИЦ</v>
      </c>
      <c r="B109" s="626" t="str">
        <f t="shared" si="10"/>
        <v>131397743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0</v>
      </c>
    </row>
    <row r="110" spans="1:8">
      <c r="A110" s="626" t="str">
        <f t="shared" si="9"/>
        <v>ИНТЕРКАПИТАЛ ПРОПЪРТИ ДЕВЕЛЪПМЪНТ АДСИЦ</v>
      </c>
      <c r="B110" s="626" t="str">
        <f t="shared" si="10"/>
        <v>131397743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6914</v>
      </c>
    </row>
    <row r="111" spans="1:8">
      <c r="A111" s="626" t="str">
        <f t="shared" si="9"/>
        <v>ИНТЕРКАПИТАЛ ПРОПЪРТИ ДЕВЕЛЪПМЪНТ АДСИЦ</v>
      </c>
      <c r="B111" s="626" t="str">
        <f t="shared" si="10"/>
        <v>131397743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4044</v>
      </c>
    </row>
    <row r="112" spans="1:8">
      <c r="A112" s="626" t="str">
        <f t="shared" si="9"/>
        <v>ИНТЕРКАПИТАЛ ПРОПЪРТИ ДЕВЕЛЪПМЪНТ АДСИЦ</v>
      </c>
      <c r="B112" s="626" t="str">
        <f t="shared" si="10"/>
        <v>131397743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482</v>
      </c>
    </row>
    <row r="113" spans="1:8">
      <c r="A113" s="626" t="str">
        <f t="shared" si="9"/>
        <v>ИНТЕРКАПИТАЛ ПРОПЪРТИ ДЕВЕЛЪПМЪНТ АДСИЦ</v>
      </c>
      <c r="B113" s="626" t="str">
        <f t="shared" si="10"/>
        <v>131397743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149</v>
      </c>
    </row>
    <row r="114" spans="1:8">
      <c r="A114" s="626" t="str">
        <f t="shared" si="9"/>
        <v>ИНТЕРКАПИТАЛ ПРОПЪРТИ ДЕВЕЛЪПМЪНТ АДСИЦ</v>
      </c>
      <c r="B114" s="626" t="str">
        <f t="shared" si="10"/>
        <v>131397743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11</v>
      </c>
    </row>
    <row r="115" spans="1:8">
      <c r="A115" s="626" t="str">
        <f t="shared" si="9"/>
        <v>ИНТЕРКАПИТАЛ ПРОПЪРТИ ДЕВЕЛЪПМЪНТ АДСИЦ</v>
      </c>
      <c r="B115" s="626" t="str">
        <f t="shared" si="10"/>
        <v>131397743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214</v>
      </c>
    </row>
    <row r="116" spans="1:8">
      <c r="A116" s="626" t="str">
        <f t="shared" si="9"/>
        <v>ИНТЕРКАПИТАЛ ПРОПЪРТИ ДЕВЕЛЪПМЪНТ АДСИЦ</v>
      </c>
      <c r="B116" s="626" t="str">
        <f t="shared" si="10"/>
        <v>131397743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2014</v>
      </c>
    </row>
    <row r="117" spans="1:8">
      <c r="A117" s="626" t="str">
        <f t="shared" si="9"/>
        <v>ИНТЕРКАПИТАЛ ПРОПЪРТИ ДЕВЕЛЪПМЪНТ АДСИЦ</v>
      </c>
      <c r="B117" s="626" t="str">
        <f t="shared" si="10"/>
        <v>131397743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0</v>
      </c>
    </row>
    <row r="118" spans="1:8">
      <c r="A118" s="626" t="str">
        <f t="shared" si="9"/>
        <v>ИНТЕРКАПИТАЛ ПРОПЪРТИ ДЕВЕЛЪПМЪНТ АДСИЦ</v>
      </c>
      <c r="B118" s="626" t="str">
        <f t="shared" si="10"/>
        <v>131397743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0</v>
      </c>
    </row>
    <row r="119" spans="1:8">
      <c r="A119" s="626" t="str">
        <f t="shared" si="9"/>
        <v>ИНТЕРКАПИТАЛ ПРОПЪРТИ ДЕВЕЛЪПМЪНТ АДСИЦ</v>
      </c>
      <c r="B119" s="626" t="str">
        <f t="shared" si="10"/>
        <v>131397743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ИНТЕРКАПИТАЛ ПРОПЪРТИ ДЕВЕЛЪПМЪНТ АДСИЦ</v>
      </c>
      <c r="B120" s="626" t="str">
        <f t="shared" si="10"/>
        <v>131397743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6914</v>
      </c>
    </row>
    <row r="121" spans="1:8">
      <c r="A121" s="626" t="str">
        <f t="shared" si="9"/>
        <v>ИНТЕРКАПИТАЛ ПРОПЪРТИ ДЕВЕЛЪПМЪНТ АДСИЦ</v>
      </c>
      <c r="B121" s="626" t="str">
        <f t="shared" si="10"/>
        <v>131397743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ИНТЕРКАПИТАЛ ПРОПЪРТИ ДЕВЕЛЪПМЪНТ АДСИЦ</v>
      </c>
      <c r="B122" s="626" t="str">
        <f t="shared" si="10"/>
        <v>131397743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ИНТЕРКАПИТАЛ ПРОПЪРТИ ДЕВЕЛЪПМЪНТ АДСИЦ</v>
      </c>
      <c r="B123" s="626" t="str">
        <f t="shared" si="10"/>
        <v>131397743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ИНТЕРКАПИТАЛ ПРОПЪРТИ ДЕВЕЛЪПМЪНТ АДСИЦ</v>
      </c>
      <c r="B124" s="626" t="str">
        <f t="shared" si="10"/>
        <v>131397743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6914</v>
      </c>
    </row>
    <row r="125" spans="1:8">
      <c r="A125" s="626" t="str">
        <f t="shared" si="9"/>
        <v>ИНТЕРКАПИТАЛ ПРОПЪРТИ ДЕВЕЛЪПМЪНТ АДСИЦ</v>
      </c>
      <c r="B125" s="626" t="str">
        <f t="shared" si="10"/>
        <v>131397743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50107</v>
      </c>
    </row>
    <row r="126" spans="1:8" s="441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ИНТЕРКАПИТАЛ ПРОПЪРТИ ДЕВЕЛЪПМЪНТ АДСИЦ</v>
      </c>
      <c r="B127" s="626" t="str">
        <f t="shared" ref="B127:B158" si="13">pdeBulstat</f>
        <v>131397743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1</v>
      </c>
    </row>
    <row r="128" spans="1:8">
      <c r="A128" s="626" t="str">
        <f t="shared" si="12"/>
        <v>ИНТЕРКАПИТАЛ ПРОПЪРТИ ДЕВЕЛЪПМЪНТ АДСИЦ</v>
      </c>
      <c r="B128" s="626" t="str">
        <f t="shared" si="13"/>
        <v>131397743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82</v>
      </c>
    </row>
    <row r="129" spans="1:8">
      <c r="A129" s="626" t="str">
        <f t="shared" si="12"/>
        <v>ИНТЕРКАПИТАЛ ПРОПЪРТИ ДЕВЕЛЪПМЪНТ АДСИЦ</v>
      </c>
      <c r="B129" s="626" t="str">
        <f t="shared" si="13"/>
        <v>131397743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0</v>
      </c>
    </row>
    <row r="130" spans="1:8">
      <c r="A130" s="626" t="str">
        <f t="shared" si="12"/>
        <v>ИНТЕРКАПИТАЛ ПРОПЪРТИ ДЕВЕЛЪПМЪНТ АДСИЦ</v>
      </c>
      <c r="B130" s="626" t="str">
        <f t="shared" si="13"/>
        <v>131397743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25</v>
      </c>
    </row>
    <row r="131" spans="1:8">
      <c r="A131" s="626" t="str">
        <f t="shared" si="12"/>
        <v>ИНТЕРКАПИТАЛ ПРОПЪРТИ ДЕВЕЛЪПМЪНТ АДСИЦ</v>
      </c>
      <c r="B131" s="626" t="str">
        <f t="shared" si="13"/>
        <v>131397743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5</v>
      </c>
    </row>
    <row r="132" spans="1:8">
      <c r="A132" s="626" t="str">
        <f t="shared" si="12"/>
        <v>ИНТЕРКАПИТАЛ ПРОПЪРТИ ДЕВЕЛЪПМЪНТ АДСИЦ</v>
      </c>
      <c r="B132" s="626" t="str">
        <f t="shared" si="13"/>
        <v>131397743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602</v>
      </c>
    </row>
    <row r="133" spans="1:8">
      <c r="A133" s="626" t="str">
        <f t="shared" si="12"/>
        <v>ИНТЕРКАПИТАЛ ПРОПЪРТИ ДЕВЕЛЪПМЪНТ АДСИЦ</v>
      </c>
      <c r="B133" s="626" t="str">
        <f t="shared" si="13"/>
        <v>131397743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ИНТЕРКАПИТАЛ ПРОПЪРТИ ДЕВЕЛЪПМЪНТ АДСИЦ</v>
      </c>
      <c r="B134" s="626" t="str">
        <f t="shared" si="13"/>
        <v>131397743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90</v>
      </c>
    </row>
    <row r="135" spans="1:8">
      <c r="A135" s="626" t="str">
        <f t="shared" si="12"/>
        <v>ИНТЕРКАПИТАЛ ПРОПЪРТИ ДЕВЕЛЪПМЪНТ АДСИЦ</v>
      </c>
      <c r="B135" s="626" t="str">
        <f t="shared" si="13"/>
        <v>131397743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ИНТЕРКАПИТАЛ ПРОПЪРТИ ДЕВЕЛЪПМЪНТ АДСИЦ</v>
      </c>
      <c r="B136" s="626" t="str">
        <f t="shared" si="13"/>
        <v>131397743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ИНТЕРКАПИТАЛ ПРОПЪРТИ ДЕВЕЛЪПМЪНТ АДСИЦ</v>
      </c>
      <c r="B137" s="626" t="str">
        <f t="shared" si="13"/>
        <v>131397743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805</v>
      </c>
    </row>
    <row r="138" spans="1:8">
      <c r="A138" s="626" t="str">
        <f t="shared" si="12"/>
        <v>ИНТЕРКАПИТАЛ ПРОПЪРТИ ДЕВЕЛЪПМЪНТ АДСИЦ</v>
      </c>
      <c r="B138" s="626" t="str">
        <f t="shared" si="13"/>
        <v>131397743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2</v>
      </c>
    </row>
    <row r="139" spans="1:8">
      <c r="A139" s="626" t="str">
        <f t="shared" si="12"/>
        <v>ИНТЕРКАПИТАЛ ПРОПЪРТИ ДЕВЕЛЪПМЪНТ АДСИЦ</v>
      </c>
      <c r="B139" s="626" t="str">
        <f t="shared" si="13"/>
        <v>131397743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ИНТЕРКАПИТАЛ ПРОПЪРТИ ДЕВЕЛЪПМЪНТ АДСИЦ</v>
      </c>
      <c r="B140" s="626" t="str">
        <f t="shared" si="13"/>
        <v>131397743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ИНТЕРКАПИТАЛ ПРОПЪРТИ ДЕВЕЛЪПМЪНТ АДСИЦ</v>
      </c>
      <c r="B141" s="626" t="str">
        <f t="shared" si="13"/>
        <v>131397743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348</v>
      </c>
    </row>
    <row r="142" spans="1:8">
      <c r="A142" s="626" t="str">
        <f t="shared" si="12"/>
        <v>ИНТЕРКАПИТАЛ ПРОПЪРТИ ДЕВЕЛЪПМЪНТ АДСИЦ</v>
      </c>
      <c r="B142" s="626" t="str">
        <f t="shared" si="13"/>
        <v>131397743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350</v>
      </c>
    </row>
    <row r="143" spans="1:8">
      <c r="A143" s="626" t="str">
        <f t="shared" si="12"/>
        <v>ИНТЕРКАПИТАЛ ПРОПЪРТИ ДЕВЕЛЪПМЪНТ АДСИЦ</v>
      </c>
      <c r="B143" s="626" t="str">
        <f t="shared" si="13"/>
        <v>131397743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1155</v>
      </c>
    </row>
    <row r="144" spans="1:8">
      <c r="A144" s="626" t="str">
        <f t="shared" si="12"/>
        <v>ИНТЕРКАПИТАЛ ПРОПЪРТИ ДЕВЕЛЪПМЪНТ АДСИЦ</v>
      </c>
      <c r="B144" s="626" t="str">
        <f t="shared" si="13"/>
        <v>131397743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ИНТЕРКАПИТАЛ ПРОПЪРТИ ДЕВЕЛЪПМЪНТ АДСИЦ</v>
      </c>
      <c r="B145" s="626" t="str">
        <f t="shared" si="13"/>
        <v>131397743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ИНТЕРКАПИТАЛ ПРОПЪРТИ ДЕВЕЛЪПМЪНТ АДСИЦ</v>
      </c>
      <c r="B146" s="626" t="str">
        <f t="shared" si="13"/>
        <v>131397743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ИНТЕРКАПИТАЛ ПРОПЪРТИ ДЕВЕЛЪПМЪНТ АДСИЦ</v>
      </c>
      <c r="B147" s="626" t="str">
        <f t="shared" si="13"/>
        <v>131397743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1155</v>
      </c>
    </row>
    <row r="148" spans="1:8">
      <c r="A148" s="626" t="str">
        <f t="shared" si="12"/>
        <v>ИНТЕРКАПИТАЛ ПРОПЪРТИ ДЕВЕЛЪПМЪНТ АДСИЦ</v>
      </c>
      <c r="B148" s="626" t="str">
        <f t="shared" si="13"/>
        <v>131397743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ИНТЕРКАПИТАЛ ПРОПЪРТИ ДЕВЕЛЪПМЪНТ АДСИЦ</v>
      </c>
      <c r="B149" s="626" t="str">
        <f t="shared" si="13"/>
        <v>131397743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ИНТЕРКАПИТАЛ ПРОПЪРТИ ДЕВЕЛЪПМЪНТ АДСИЦ</v>
      </c>
      <c r="B150" s="626" t="str">
        <f t="shared" si="13"/>
        <v>131397743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ИНТЕРКАПИТАЛ ПРОПЪРТИ ДЕВЕЛЪПМЪНТ АДСИЦ</v>
      </c>
      <c r="B151" s="626" t="str">
        <f t="shared" si="13"/>
        <v>131397743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ИНТЕРКАПИТАЛ ПРОПЪРТИ ДЕВЕЛЪПМЪНТ АДСИЦ</v>
      </c>
      <c r="B152" s="626" t="str">
        <f t="shared" si="13"/>
        <v>131397743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ИНТЕРКАПИТАЛ ПРОПЪРТИ ДЕВЕЛЪПМЪНТ АДСИЦ</v>
      </c>
      <c r="B153" s="626" t="str">
        <f t="shared" si="13"/>
        <v>131397743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ИНТЕРКАПИТАЛ ПРОПЪРТИ ДЕВЕЛЪПМЪНТ АДСИЦ</v>
      </c>
      <c r="B154" s="626" t="str">
        <f t="shared" si="13"/>
        <v>131397743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ИНТЕРКАПИТАЛ ПРОПЪРТИ ДЕВЕЛЪПМЪНТ АДСИЦ</v>
      </c>
      <c r="B155" s="626" t="str">
        <f t="shared" si="13"/>
        <v>131397743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ИНТЕРКАПИТАЛ ПРОПЪРТИ ДЕВЕЛЪПМЪНТ АДСИЦ</v>
      </c>
      <c r="B156" s="626" t="str">
        <f t="shared" si="13"/>
        <v>131397743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1155</v>
      </c>
    </row>
    <row r="157" spans="1:8">
      <c r="A157" s="626" t="str">
        <f t="shared" si="12"/>
        <v>ИНТЕРКАПИТАЛ ПРОПЪРТИ ДЕВЕЛЪПМЪНТ АДСИЦ</v>
      </c>
      <c r="B157" s="626" t="str">
        <f t="shared" si="13"/>
        <v>131397743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ИНТЕРКАПИТАЛ ПРОПЪРТИ ДЕВЕЛЪПМЪНТ АДСИЦ</v>
      </c>
      <c r="B158" s="626" t="str">
        <f t="shared" si="13"/>
        <v>131397743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157</v>
      </c>
    </row>
    <row r="159" spans="1:8">
      <c r="A159" s="626" t="str">
        <f t="shared" ref="A159:A179" si="15">pdeName</f>
        <v>ИНТЕРКАПИТАЛ ПРОПЪРТИ ДЕВЕЛЪПМЪНТ АДСИЦ</v>
      </c>
      <c r="B159" s="626" t="str">
        <f t="shared" ref="B159:B179" si="16">pdeBulstat</f>
        <v>131397743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0</v>
      </c>
    </row>
    <row r="160" spans="1:8">
      <c r="A160" s="626" t="str">
        <f t="shared" si="15"/>
        <v>ИНТЕРКАПИТАЛ ПРОПЪРТИ ДЕВЕЛЪПМЪНТ АДСИЦ</v>
      </c>
      <c r="B160" s="626" t="str">
        <f t="shared" si="16"/>
        <v>131397743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ИНТЕРКАПИТАЛ ПРОПЪРТИ ДЕВЕЛЪПМЪНТ АДСИЦ</v>
      </c>
      <c r="B161" s="626" t="str">
        <f t="shared" si="16"/>
        <v>131397743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157</v>
      </c>
    </row>
    <row r="162" spans="1:8">
      <c r="A162" s="626" t="str">
        <f t="shared" si="15"/>
        <v>ИНТЕРКАПИТАЛ ПРОПЪРТИ ДЕВЕЛЪПМЪНТ АДСИЦ</v>
      </c>
      <c r="B162" s="626" t="str">
        <f t="shared" si="16"/>
        <v>131397743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ИНТЕРКАПИТАЛ ПРОПЪРТИ ДЕВЕЛЪПМЪНТ АДСИЦ</v>
      </c>
      <c r="B163" s="626" t="str">
        <f t="shared" si="16"/>
        <v>131397743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ИНТЕРКАПИТАЛ ПРОПЪРТИ ДЕВЕЛЪПМЪНТ АДСИЦ</v>
      </c>
      <c r="B164" s="626" t="str">
        <f t="shared" si="16"/>
        <v>131397743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>ИНТЕРКАПИТАЛ ПРОПЪРТИ ДЕВЕЛЪПМЪНТ АДСИЦ</v>
      </c>
      <c r="B165" s="626" t="str">
        <f t="shared" si="16"/>
        <v>131397743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ИНТЕРКАПИТАЛ ПРОПЪРТИ ДЕВЕЛЪПМЪНТ АДСИЦ</v>
      </c>
      <c r="B166" s="626" t="str">
        <f t="shared" si="16"/>
        <v>131397743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ИНТЕРКАПИТАЛ ПРОПЪРТИ ДЕВЕЛЪПМЪНТ АДСИЦ</v>
      </c>
      <c r="B167" s="626" t="str">
        <f t="shared" si="16"/>
        <v>131397743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ИНТЕРКАПИТАЛ ПРОПЪРТИ ДЕВЕЛЪПМЪНТ АДСИЦ</v>
      </c>
      <c r="B168" s="626" t="str">
        <f t="shared" si="16"/>
        <v>131397743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ИНТЕРКАПИТАЛ ПРОПЪРТИ ДЕВЕЛЪПМЪНТ АДСИЦ</v>
      </c>
      <c r="B169" s="626" t="str">
        <f t="shared" si="16"/>
        <v>131397743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>ИНТЕРКАПИТАЛ ПРОПЪРТИ ДЕВЕЛЪПМЪНТ АДСИЦ</v>
      </c>
      <c r="B170" s="626" t="str">
        <f t="shared" si="16"/>
        <v>131397743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157</v>
      </c>
    </row>
    <row r="171" spans="1:8">
      <c r="A171" s="626" t="str">
        <f t="shared" si="15"/>
        <v>ИНТЕРКАПИТАЛ ПРОПЪРТИ ДЕВЕЛЪПМЪНТ АДСИЦ</v>
      </c>
      <c r="B171" s="626" t="str">
        <f t="shared" si="16"/>
        <v>131397743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998</v>
      </c>
    </row>
    <row r="172" spans="1:8">
      <c r="A172" s="626" t="str">
        <f t="shared" si="15"/>
        <v>ИНТЕРКАПИТАЛ ПРОПЪРТИ ДЕВЕЛЪПМЪНТ АДСИЦ</v>
      </c>
      <c r="B172" s="626" t="str">
        <f t="shared" si="16"/>
        <v>131397743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ИНТЕРКАПИТАЛ ПРОПЪРТИ ДЕВЕЛЪПМЪНТ АДСИЦ</v>
      </c>
      <c r="B173" s="626" t="str">
        <f t="shared" si="16"/>
        <v>131397743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ИНТЕРКАПИТАЛ ПРОПЪРТИ ДЕВЕЛЪПМЪНТ АДСИЦ</v>
      </c>
      <c r="B174" s="626" t="str">
        <f t="shared" si="16"/>
        <v>131397743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157</v>
      </c>
    </row>
    <row r="175" spans="1:8">
      <c r="A175" s="626" t="str">
        <f t="shared" si="15"/>
        <v>ИНТЕРКАПИТАЛ ПРОПЪРТИ ДЕВЕЛЪПМЪНТ АДСИЦ</v>
      </c>
      <c r="B175" s="626" t="str">
        <f t="shared" si="16"/>
        <v>131397743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998</v>
      </c>
    </row>
    <row r="176" spans="1:8">
      <c r="A176" s="626" t="str">
        <f t="shared" si="15"/>
        <v>ИНТЕРКАПИТАЛ ПРОПЪРТИ ДЕВЕЛЪПМЪНТ АДСИЦ</v>
      </c>
      <c r="B176" s="626" t="str">
        <f t="shared" si="16"/>
        <v>131397743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998</v>
      </c>
    </row>
    <row r="177" spans="1:8">
      <c r="A177" s="626" t="str">
        <f t="shared" si="15"/>
        <v>ИНТЕРКАПИТАЛ ПРОПЪРТИ ДЕВЕЛЪПМЪНТ АДСИЦ</v>
      </c>
      <c r="B177" s="626" t="str">
        <f t="shared" si="16"/>
        <v>131397743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ИНТЕРКАПИТАЛ ПРОПЪРТИ ДЕВЕЛЪПМЪНТ АДСИЦ</v>
      </c>
      <c r="B178" s="626" t="str">
        <f t="shared" si="16"/>
        <v>131397743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998</v>
      </c>
    </row>
    <row r="179" spans="1:8">
      <c r="A179" s="626" t="str">
        <f t="shared" si="15"/>
        <v>ИНТЕРКАПИТАЛ ПРОПЪРТИ ДЕВЕЛЪПМЪНТ АДСИЦ</v>
      </c>
      <c r="B179" s="626" t="str">
        <f t="shared" si="16"/>
        <v>131397743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1155</v>
      </c>
    </row>
    <row r="180" spans="1:8" s="441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ИНТЕРКАПИТАЛ ПРОПЪРТИ ДЕВЕЛЪПМЪНТ АДСИЦ</v>
      </c>
      <c r="B181" s="626" t="str">
        <f t="shared" ref="B181:B216" si="19">pdeBulstat</f>
        <v>131397743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446</v>
      </c>
    </row>
    <row r="182" spans="1:8">
      <c r="A182" s="626" t="str">
        <f t="shared" si="18"/>
        <v>ИНТЕРКАПИТАЛ ПРОПЪРТИ ДЕВЕЛЪПМЪНТ АДСИЦ</v>
      </c>
      <c r="B182" s="626" t="str">
        <f t="shared" si="19"/>
        <v>131397743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-76</v>
      </c>
    </row>
    <row r="183" spans="1:8">
      <c r="A183" s="626" t="str">
        <f t="shared" si="18"/>
        <v>ИНТЕРКАПИТАЛ ПРОПЪРТИ ДЕВЕЛЪПМЪНТ АДСИЦ</v>
      </c>
      <c r="B183" s="626" t="str">
        <f t="shared" si="19"/>
        <v>131397743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ИНТЕРКАПИТАЛ ПРОПЪРТИ ДЕВЕЛЪПМЪНТ АДСИЦ</v>
      </c>
      <c r="B184" s="626" t="str">
        <f t="shared" si="19"/>
        <v>131397743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-10</v>
      </c>
    </row>
    <row r="185" spans="1:8">
      <c r="A185" s="626" t="str">
        <f t="shared" si="18"/>
        <v>ИНТЕРКАПИТАЛ ПРОПЪРТИ ДЕВЕЛЪПМЪНТ АДСИЦ</v>
      </c>
      <c r="B185" s="626" t="str">
        <f t="shared" si="19"/>
        <v>131397743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-9</v>
      </c>
    </row>
    <row r="186" spans="1:8">
      <c r="A186" s="626" t="str">
        <f t="shared" si="18"/>
        <v>ИНТЕРКАПИТАЛ ПРОПЪРТИ ДЕВЕЛЪПМЪНТ АДСИЦ</v>
      </c>
      <c r="B186" s="626" t="str">
        <f t="shared" si="19"/>
        <v>131397743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ИНТЕРКАПИТАЛ ПРОПЪРТИ ДЕВЕЛЪПМЪНТ АДСИЦ</v>
      </c>
      <c r="B187" s="626" t="str">
        <f t="shared" si="19"/>
        <v>131397743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ИНТЕРКАПИТАЛ ПРОПЪРТИ ДЕВЕЛЪПМЪНТ АДСИЦ</v>
      </c>
      <c r="B188" s="626" t="str">
        <f t="shared" si="19"/>
        <v>131397743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ИНТЕРКАПИТАЛ ПРОПЪРТИ ДЕВЕЛЪПМЪНТ АДСИЦ</v>
      </c>
      <c r="B189" s="626" t="str">
        <f t="shared" si="19"/>
        <v>131397743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ИНТЕРКАПИТАЛ ПРОПЪРТИ ДЕВЕЛЪПМЪНТ АДСИЦ</v>
      </c>
      <c r="B190" s="626" t="str">
        <f t="shared" si="19"/>
        <v>131397743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0</v>
      </c>
    </row>
    <row r="191" spans="1:8">
      <c r="A191" s="626" t="str">
        <f t="shared" si="18"/>
        <v>ИНТЕРКАПИТАЛ ПРОПЪРТИ ДЕВЕЛЪПМЪНТ АДСИЦ</v>
      </c>
      <c r="B191" s="626" t="str">
        <f t="shared" si="19"/>
        <v>131397743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351</v>
      </c>
    </row>
    <row r="192" spans="1:8">
      <c r="A192" s="626" t="str">
        <f t="shared" si="18"/>
        <v>ИНТЕРКАПИТАЛ ПРОПЪРТИ ДЕВЕЛЪПМЪНТ АДСИЦ</v>
      </c>
      <c r="B192" s="626" t="str">
        <f t="shared" si="19"/>
        <v>131397743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ИНТЕРКАПИТАЛ ПРОПЪРТИ ДЕВЕЛЪПМЪНТ АДСИЦ</v>
      </c>
      <c r="B193" s="626" t="str">
        <f t="shared" si="19"/>
        <v>131397743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ИНТЕРКАПИТАЛ ПРОПЪРТИ ДЕВЕЛЪПМЪНТ АДСИЦ</v>
      </c>
      <c r="B194" s="626" t="str">
        <f t="shared" si="19"/>
        <v>131397743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ИНТЕРКАПИТАЛ ПРОПЪРТИ ДЕВЕЛЪПМЪНТ АДСИЦ</v>
      </c>
      <c r="B195" s="626" t="str">
        <f t="shared" si="19"/>
        <v>131397743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ИНТЕРКАПИТАЛ ПРОПЪРТИ ДЕВЕЛЪПМЪНТ АДСИЦ</v>
      </c>
      <c r="B196" s="626" t="str">
        <f t="shared" si="19"/>
        <v>131397743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ИНТЕРКАПИТАЛ ПРОПЪРТИ ДЕВЕЛЪПМЪНТ АДСИЦ</v>
      </c>
      <c r="B197" s="626" t="str">
        <f t="shared" si="19"/>
        <v>131397743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ИНТЕРКАПИТАЛ ПРОПЪРТИ ДЕВЕЛЪПМЪНТ АДСИЦ</v>
      </c>
      <c r="B198" s="626" t="str">
        <f t="shared" si="19"/>
        <v>131397743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ИНТЕРКАПИТАЛ ПРОПЪРТИ ДЕВЕЛЪПМЪНТ АДСИЦ</v>
      </c>
      <c r="B199" s="626" t="str">
        <f t="shared" si="19"/>
        <v>131397743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ИНТЕРКАПИТАЛ ПРОПЪРТИ ДЕВЕЛЪПМЪНТ АДСИЦ</v>
      </c>
      <c r="B200" s="626" t="str">
        <f t="shared" si="19"/>
        <v>131397743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ИНТЕРКАПИТАЛ ПРОПЪРТИ ДЕВЕЛЪПМЪНТ АДСИЦ</v>
      </c>
      <c r="B201" s="626" t="str">
        <f t="shared" si="19"/>
        <v>131397743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ИНТЕРКАПИТАЛ ПРОПЪРТИ ДЕВЕЛЪПМЪНТ АДСИЦ</v>
      </c>
      <c r="B202" s="626" t="str">
        <f t="shared" si="19"/>
        <v>131397743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0</v>
      </c>
    </row>
    <row r="203" spans="1:8">
      <c r="A203" s="626" t="str">
        <f t="shared" si="18"/>
        <v>ИНТЕРКАПИТАЛ ПРОПЪРТИ ДЕВЕЛЪПМЪНТ АДСИЦ</v>
      </c>
      <c r="B203" s="626" t="str">
        <f t="shared" si="19"/>
        <v>131397743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ИНТЕРКАПИТАЛ ПРОПЪРТИ ДЕВЕЛЪПМЪНТ АДСИЦ</v>
      </c>
      <c r="B204" s="626" t="str">
        <f t="shared" si="19"/>
        <v>131397743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ИНТЕРКАПИТАЛ ПРОПЪРТИ ДЕВЕЛЪПМЪНТ АДСИЦ</v>
      </c>
      <c r="B205" s="626" t="str">
        <f t="shared" si="19"/>
        <v>131397743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0</v>
      </c>
    </row>
    <row r="206" spans="1:8">
      <c r="A206" s="626" t="str">
        <f t="shared" si="18"/>
        <v>ИНТЕРКАПИТАЛ ПРОПЪРТИ ДЕВЕЛЪПМЪНТ АДСИЦ</v>
      </c>
      <c r="B206" s="626" t="str">
        <f t="shared" si="19"/>
        <v>131397743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0</v>
      </c>
    </row>
    <row r="207" spans="1:8">
      <c r="A207" s="626" t="str">
        <f t="shared" si="18"/>
        <v>ИНТЕРКАПИТАЛ ПРОПЪРТИ ДЕВЕЛЪПМЪНТ АДСИЦ</v>
      </c>
      <c r="B207" s="626" t="str">
        <f t="shared" si="19"/>
        <v>131397743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ИНТЕРКАПИТАЛ ПРОПЪРТИ ДЕВЕЛЪПМЪНТ АДСИЦ</v>
      </c>
      <c r="B208" s="626" t="str">
        <f t="shared" si="19"/>
        <v>131397743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-351</v>
      </c>
    </row>
    <row r="209" spans="1:8">
      <c r="A209" s="626" t="str">
        <f t="shared" si="18"/>
        <v>ИНТЕРКАПИТАЛ ПРОПЪРТИ ДЕВЕЛЪПМЪНТ АДСИЦ</v>
      </c>
      <c r="B209" s="626" t="str">
        <f t="shared" si="19"/>
        <v>131397743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ИНТЕРКАПИТАЛ ПРОПЪРТИ ДЕВЕЛЪПМЪНТ АДСИЦ</v>
      </c>
      <c r="B210" s="626" t="str">
        <f t="shared" si="19"/>
        <v>131397743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ИНТЕРКАПИТАЛ ПРОПЪРТИ ДЕВЕЛЪПМЪНТ АДСИЦ</v>
      </c>
      <c r="B211" s="626" t="str">
        <f t="shared" si="19"/>
        <v>131397743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-351</v>
      </c>
    </row>
    <row r="212" spans="1:8">
      <c r="A212" s="626" t="str">
        <f t="shared" si="18"/>
        <v>ИНТЕРКАПИТАЛ ПРОПЪРТИ ДЕВЕЛЪПМЪНТ АДСИЦ</v>
      </c>
      <c r="B212" s="626" t="str">
        <f t="shared" si="19"/>
        <v>131397743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0</v>
      </c>
    </row>
    <row r="213" spans="1:8">
      <c r="A213" s="626" t="str">
        <f t="shared" si="18"/>
        <v>ИНТЕРКАПИТАЛ ПРОПЪРТИ ДЕВЕЛЪПМЪНТ АДСИЦ</v>
      </c>
      <c r="B213" s="626" t="str">
        <f t="shared" si="19"/>
        <v>131397743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1</v>
      </c>
    </row>
    <row r="214" spans="1:8">
      <c r="A214" s="626" t="str">
        <f t="shared" si="18"/>
        <v>ИНТЕРКАПИТАЛ ПРОПЪРТИ ДЕВЕЛЪПМЪНТ АДСИЦ</v>
      </c>
      <c r="B214" s="626" t="str">
        <f t="shared" si="19"/>
        <v>131397743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</v>
      </c>
    </row>
    <row r="215" spans="1:8">
      <c r="A215" s="626" t="str">
        <f t="shared" si="18"/>
        <v>ИНТЕРКАПИТАЛ ПРОПЪРТИ ДЕВЕЛЪПМЪНТ АДСИЦ</v>
      </c>
      <c r="B215" s="626" t="str">
        <f t="shared" si="19"/>
        <v>131397743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0</v>
      </c>
    </row>
    <row r="216" spans="1:8">
      <c r="A216" s="626" t="str">
        <f t="shared" si="18"/>
        <v>ИНТЕРКАПИТАЛ ПРОПЪРТИ ДЕВЕЛЪПМЪНТ АДСИЦ</v>
      </c>
      <c r="B216" s="626" t="str">
        <f t="shared" si="19"/>
        <v>131397743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1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ИНТЕРКАПИТАЛ ПРОПЪРТИ ДЕВЕЛЪПМЪНТ АДСИЦ</v>
      </c>
      <c r="B218" s="626" t="str">
        <f t="shared" ref="B218:B281" si="22">pdeBulstat</f>
        <v>131397743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27766</v>
      </c>
    </row>
    <row r="219" spans="1:8">
      <c r="A219" s="626" t="str">
        <f t="shared" si="21"/>
        <v>ИНТЕРКАПИТАЛ ПРОПЪРТИ ДЕВЕЛЪПМЪНТ АДСИЦ</v>
      </c>
      <c r="B219" s="626" t="str">
        <f t="shared" si="22"/>
        <v>131397743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ИНТЕРКАПИТАЛ ПРОПЪРТИ ДЕВЕЛЪПМЪНТ АДСИЦ</v>
      </c>
      <c r="B220" s="626" t="str">
        <f t="shared" si="22"/>
        <v>131397743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ИНТЕРКАПИТАЛ ПРОПЪРТИ ДЕВЕЛЪПМЪНТ АДСИЦ</v>
      </c>
      <c r="B221" s="626" t="str">
        <f t="shared" si="22"/>
        <v>131397743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ИНТЕРКАПИТАЛ ПРОПЪРТИ ДЕВЕЛЪПМЪНТ АДСИЦ</v>
      </c>
      <c r="B222" s="626" t="str">
        <f t="shared" si="22"/>
        <v>131397743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27766</v>
      </c>
    </row>
    <row r="223" spans="1:8">
      <c r="A223" s="626" t="str">
        <f t="shared" si="21"/>
        <v>ИНТЕРКАПИТАЛ ПРОПЪРТИ ДЕВЕЛЪПМЪНТ АДСИЦ</v>
      </c>
      <c r="B223" s="626" t="str">
        <f t="shared" si="22"/>
        <v>131397743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ИНТЕРКАПИТАЛ ПРОПЪРТИ ДЕВЕЛЪПМЪНТ АДСИЦ</v>
      </c>
      <c r="B224" s="626" t="str">
        <f t="shared" si="22"/>
        <v>131397743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ИНТЕРКАПИТАЛ ПРОПЪРТИ ДЕВЕЛЪПМЪНТ АДСИЦ</v>
      </c>
      <c r="B225" s="626" t="str">
        <f t="shared" si="22"/>
        <v>131397743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ИНТЕРКАПИТАЛ ПРОПЪРТИ ДЕВЕЛЪПМЪНТ АДСИЦ</v>
      </c>
      <c r="B226" s="626" t="str">
        <f t="shared" si="22"/>
        <v>131397743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ИНТЕРКАПИТАЛ ПРОПЪРТИ ДЕВЕЛЪПМЪНТ АДСИЦ</v>
      </c>
      <c r="B227" s="626" t="str">
        <f t="shared" si="22"/>
        <v>131397743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ИНТЕРКАПИТАЛ ПРОПЪРТИ ДЕВЕЛЪПМЪНТ АДСИЦ</v>
      </c>
      <c r="B228" s="626" t="str">
        <f t="shared" si="22"/>
        <v>131397743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ИНТЕРКАПИТАЛ ПРОПЪРТИ ДЕВЕЛЪПМЪНТ АДСИЦ</v>
      </c>
      <c r="B229" s="626" t="str">
        <f t="shared" si="22"/>
        <v>131397743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ИНТЕРКАПИТАЛ ПРОПЪРТИ ДЕВЕЛЪПМЪНТ АДСИЦ</v>
      </c>
      <c r="B230" s="626" t="str">
        <f t="shared" si="22"/>
        <v>131397743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ИНТЕРКАПИТАЛ ПРОПЪРТИ ДЕВЕЛЪПМЪНТ АДСИЦ</v>
      </c>
      <c r="B231" s="626" t="str">
        <f t="shared" si="22"/>
        <v>131397743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ИНТЕРКАПИТАЛ ПРОПЪРТИ ДЕВЕЛЪПМЪНТ АДСИЦ</v>
      </c>
      <c r="B232" s="626" t="str">
        <f t="shared" si="22"/>
        <v>131397743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ИНТЕРКАПИТАЛ ПРОПЪРТИ ДЕВЕЛЪПМЪНТ АДСИЦ</v>
      </c>
      <c r="B233" s="626" t="str">
        <f t="shared" si="22"/>
        <v>131397743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ИНТЕРКАПИТАЛ ПРОПЪРТИ ДЕВЕЛЪПМЪНТ АДСИЦ</v>
      </c>
      <c r="B234" s="626" t="str">
        <f t="shared" si="22"/>
        <v>131397743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ИНТЕРКАПИТАЛ ПРОПЪРТИ ДЕВЕЛЪПМЪНТ АДСИЦ</v>
      </c>
      <c r="B235" s="626" t="str">
        <f t="shared" si="22"/>
        <v>131397743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ИНТЕРКАПИТАЛ ПРОПЪРТИ ДЕВЕЛЪПМЪНТ АДСИЦ</v>
      </c>
      <c r="B236" s="626" t="str">
        <f t="shared" si="22"/>
        <v>131397743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27766</v>
      </c>
    </row>
    <row r="237" spans="1:8">
      <c r="A237" s="626" t="str">
        <f t="shared" si="21"/>
        <v>ИНТЕРКАПИТАЛ ПРОПЪРТИ ДЕВЕЛЪПМЪНТ АДСИЦ</v>
      </c>
      <c r="B237" s="626" t="str">
        <f t="shared" si="22"/>
        <v>131397743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ИНТЕРКАПИТАЛ ПРОПЪРТИ ДЕВЕЛЪПМЪНТ АДСИЦ</v>
      </c>
      <c r="B238" s="626" t="str">
        <f t="shared" si="22"/>
        <v>131397743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ИНТЕРКАПИТАЛ ПРОПЪРТИ ДЕВЕЛЪПМЪНТ АДСИЦ</v>
      </c>
      <c r="B239" s="626" t="str">
        <f t="shared" si="22"/>
        <v>131397743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27766</v>
      </c>
    </row>
    <row r="240" spans="1:8">
      <c r="A240" s="626" t="str">
        <f t="shared" si="21"/>
        <v>ИНТЕРКАПИТАЛ ПРОПЪРТИ ДЕВЕЛЪПМЪНТ АДСИЦ</v>
      </c>
      <c r="B240" s="626" t="str">
        <f t="shared" si="22"/>
        <v>131397743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7651</v>
      </c>
    </row>
    <row r="241" spans="1:8">
      <c r="A241" s="626" t="str">
        <f t="shared" si="21"/>
        <v>ИНТЕРКАПИТАЛ ПРОПЪРТИ ДЕВЕЛЪПМЪНТ АДСИЦ</v>
      </c>
      <c r="B241" s="626" t="str">
        <f t="shared" si="22"/>
        <v>131397743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ИНТЕРКАПИТАЛ ПРОПЪРТИ ДЕВЕЛЪПМЪНТ АДСИЦ</v>
      </c>
      <c r="B242" s="626" t="str">
        <f t="shared" si="22"/>
        <v>131397743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ИНТЕРКАПИТАЛ ПРОПЪРТИ ДЕВЕЛЪПМЪНТ АДСИЦ</v>
      </c>
      <c r="B243" s="626" t="str">
        <f t="shared" si="22"/>
        <v>131397743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ИНТЕРКАПИТАЛ ПРОПЪРТИ ДЕВЕЛЪПМЪНТ АДСИЦ</v>
      </c>
      <c r="B244" s="626" t="str">
        <f t="shared" si="22"/>
        <v>131397743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7651</v>
      </c>
    </row>
    <row r="245" spans="1:8">
      <c r="A245" s="626" t="str">
        <f t="shared" si="21"/>
        <v>ИНТЕРКАПИТАЛ ПРОПЪРТИ ДЕВЕЛЪПМЪНТ АДСИЦ</v>
      </c>
      <c r="B245" s="626" t="str">
        <f t="shared" si="22"/>
        <v>131397743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ИНТЕРКАПИТАЛ ПРОПЪРТИ ДЕВЕЛЪПМЪНТ АДСИЦ</v>
      </c>
      <c r="B246" s="626" t="str">
        <f t="shared" si="22"/>
        <v>131397743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1</v>
      </c>
    </row>
    <row r="247" spans="1:8">
      <c r="A247" s="626" t="str">
        <f t="shared" si="21"/>
        <v>ИНТЕРКАПИТАЛ ПРОПЪРТИ ДЕВЕЛЪПМЪНТ АДСИЦ</v>
      </c>
      <c r="B247" s="626" t="str">
        <f t="shared" si="22"/>
        <v>131397743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ИНТЕРКАПИТАЛ ПРОПЪРТИ ДЕВЕЛЪПМЪНТ АДСИЦ</v>
      </c>
      <c r="B248" s="626" t="str">
        <f t="shared" si="22"/>
        <v>131397743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1</v>
      </c>
    </row>
    <row r="249" spans="1:8">
      <c r="A249" s="626" t="str">
        <f t="shared" si="21"/>
        <v>ИНТЕРКАПИТАЛ ПРОПЪРТИ ДЕВЕЛЪПМЪНТ АДСИЦ</v>
      </c>
      <c r="B249" s="626" t="str">
        <f t="shared" si="22"/>
        <v>131397743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ИНТЕРКАПИТАЛ ПРОПЪРТИ ДЕВЕЛЪПМЪНТ АДСИЦ</v>
      </c>
      <c r="B250" s="626" t="str">
        <f t="shared" si="22"/>
        <v>131397743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ИНТЕРКАПИТАЛ ПРОПЪРТИ ДЕВЕЛЪПМЪНТ АДСИЦ</v>
      </c>
      <c r="B251" s="626" t="str">
        <f t="shared" si="22"/>
        <v>131397743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ИНТЕРКАПИТАЛ ПРОПЪРТИ ДЕВЕЛЪПМЪНТ АДСИЦ</v>
      </c>
      <c r="B252" s="626" t="str">
        <f t="shared" si="22"/>
        <v>131397743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ИНТЕРКАПИТАЛ ПРОПЪРТИ ДЕВЕЛЪПМЪНТ АДСИЦ</v>
      </c>
      <c r="B253" s="626" t="str">
        <f t="shared" si="22"/>
        <v>131397743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ИНТЕРКАПИТАЛ ПРОПЪРТИ ДЕВЕЛЪПМЪНТ АДСИЦ</v>
      </c>
      <c r="B254" s="626" t="str">
        <f t="shared" si="22"/>
        <v>131397743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ИНТЕРКАПИТАЛ ПРОПЪРТИ ДЕВЕЛЪПМЪНТ АДСИЦ</v>
      </c>
      <c r="B255" s="626" t="str">
        <f t="shared" si="22"/>
        <v>131397743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ИНТЕРКАПИТАЛ ПРОПЪРТИ ДЕВЕЛЪПМЪНТ АДСИЦ</v>
      </c>
      <c r="B256" s="626" t="str">
        <f t="shared" si="22"/>
        <v>131397743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ИНТЕРКАПИТАЛ ПРОПЪРТИ ДЕВЕЛЪПМЪНТ АДСИЦ</v>
      </c>
      <c r="B257" s="626" t="str">
        <f t="shared" si="22"/>
        <v>131397743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ИНТЕРКАПИТАЛ ПРОПЪРТИ ДЕВЕЛЪПМЪНТ АДСИЦ</v>
      </c>
      <c r="B258" s="626" t="str">
        <f t="shared" si="22"/>
        <v>131397743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7652</v>
      </c>
    </row>
    <row r="259" spans="1:8">
      <c r="A259" s="626" t="str">
        <f t="shared" si="21"/>
        <v>ИНТЕРКАПИТАЛ ПРОПЪРТИ ДЕВЕЛЪПМЪНТ АДСИЦ</v>
      </c>
      <c r="B259" s="626" t="str">
        <f t="shared" si="22"/>
        <v>131397743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ИНТЕРКАПИТАЛ ПРОПЪРТИ ДЕВЕЛЪПМЪНТ АДСИЦ</v>
      </c>
      <c r="B260" s="626" t="str">
        <f t="shared" si="22"/>
        <v>131397743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ИНТЕРКАПИТАЛ ПРОПЪРТИ ДЕВЕЛЪПМЪНТ АДСИЦ</v>
      </c>
      <c r="B261" s="626" t="str">
        <f t="shared" si="22"/>
        <v>131397743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7652</v>
      </c>
    </row>
    <row r="262" spans="1:8">
      <c r="A262" s="626" t="str">
        <f t="shared" si="21"/>
        <v>ИНТЕРКАПИТАЛ ПРОПЪРТИ ДЕВЕЛЪПМЪНТ АДСИЦ</v>
      </c>
      <c r="B262" s="626" t="str">
        <f t="shared" si="22"/>
        <v>131397743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9593</v>
      </c>
    </row>
    <row r="263" spans="1:8">
      <c r="A263" s="626" t="str">
        <f t="shared" si="21"/>
        <v>ИНТЕРКАПИТАЛ ПРОПЪРТИ ДЕВЕЛЪПМЪНТ АДСИЦ</v>
      </c>
      <c r="B263" s="626" t="str">
        <f t="shared" si="22"/>
        <v>131397743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ИНТЕРКАПИТАЛ ПРОПЪРТИ ДЕВЕЛЪПМЪНТ АДСИЦ</v>
      </c>
      <c r="B264" s="626" t="str">
        <f t="shared" si="22"/>
        <v>131397743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ИНТЕРКАПИТАЛ ПРОПЪРТИ ДЕВЕЛЪПМЪНТ АДСИЦ</v>
      </c>
      <c r="B265" s="626" t="str">
        <f t="shared" si="22"/>
        <v>131397743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ИНТЕРКАПИТАЛ ПРОПЪРТИ ДЕВЕЛЪПМЪНТ АДСИЦ</v>
      </c>
      <c r="B266" s="626" t="str">
        <f t="shared" si="22"/>
        <v>131397743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9593</v>
      </c>
    </row>
    <row r="267" spans="1:8">
      <c r="A267" s="626" t="str">
        <f t="shared" si="21"/>
        <v>ИНТЕРКАПИТАЛ ПРОПЪРТИ ДЕВЕЛЪПМЪНТ АДСИЦ</v>
      </c>
      <c r="B267" s="626" t="str">
        <f t="shared" si="22"/>
        <v>131397743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ИНТЕРКАПИТАЛ ПРОПЪРТИ ДЕВЕЛЪПМЪНТ АДСИЦ</v>
      </c>
      <c r="B268" s="626" t="str">
        <f t="shared" si="22"/>
        <v>131397743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ИНТЕРКАПИТАЛ ПРОПЪРТИ ДЕВЕЛЪПМЪНТ АДСИЦ</v>
      </c>
      <c r="B269" s="626" t="str">
        <f t="shared" si="22"/>
        <v>131397743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ИНТЕРКАПИТАЛ ПРОПЪРТИ ДЕВЕЛЪПМЪНТ АДСИЦ</v>
      </c>
      <c r="B270" s="626" t="str">
        <f t="shared" si="22"/>
        <v>131397743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ИНТЕРКАПИТАЛ ПРОПЪРТИ ДЕВЕЛЪПМЪНТ АДСИЦ</v>
      </c>
      <c r="B271" s="626" t="str">
        <f t="shared" si="22"/>
        <v>131397743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ИНТЕРКАПИТАЛ ПРОПЪРТИ ДЕВЕЛЪПМЪНТ АДСИЦ</v>
      </c>
      <c r="B272" s="626" t="str">
        <f t="shared" si="22"/>
        <v>131397743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ИНТЕРКАПИТАЛ ПРОПЪРТИ ДЕВЕЛЪПМЪНТ АДСИЦ</v>
      </c>
      <c r="B273" s="626" t="str">
        <f t="shared" si="22"/>
        <v>131397743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ИНТЕРКАПИТАЛ ПРОПЪРТИ ДЕВЕЛЪПМЪНТ АДСИЦ</v>
      </c>
      <c r="B274" s="626" t="str">
        <f t="shared" si="22"/>
        <v>131397743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ИНТЕРКАПИТАЛ ПРОПЪРТИ ДЕВЕЛЪПМЪНТ АДСИЦ</v>
      </c>
      <c r="B275" s="626" t="str">
        <f t="shared" si="22"/>
        <v>131397743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ИНТЕРКАПИТАЛ ПРОПЪРТИ ДЕВЕЛЪПМЪНТ АДСИЦ</v>
      </c>
      <c r="B276" s="626" t="str">
        <f t="shared" si="22"/>
        <v>131397743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ИНТЕРКАПИТАЛ ПРОПЪРТИ ДЕВЕЛЪПМЪНТ АДСИЦ</v>
      </c>
      <c r="B277" s="626" t="str">
        <f t="shared" si="22"/>
        <v>131397743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ИНТЕРКАПИТАЛ ПРОПЪРТИ ДЕВЕЛЪПМЪНТ АДСИЦ</v>
      </c>
      <c r="B278" s="626" t="str">
        <f t="shared" si="22"/>
        <v>131397743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ИНТЕРКАПИТАЛ ПРОПЪРТИ ДЕВЕЛЪПМЪНТ АДСИЦ</v>
      </c>
      <c r="B279" s="626" t="str">
        <f t="shared" si="22"/>
        <v>131397743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ИНТЕРКАПИТАЛ ПРОПЪРТИ ДЕВЕЛЪПМЪНТ АДСИЦ</v>
      </c>
      <c r="B280" s="626" t="str">
        <f t="shared" si="22"/>
        <v>131397743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9593</v>
      </c>
    </row>
    <row r="281" spans="1:8">
      <c r="A281" s="626" t="str">
        <f t="shared" si="21"/>
        <v>ИНТЕРКАПИТАЛ ПРОПЪРТИ ДЕВЕЛЪПМЪНТ АДСИЦ</v>
      </c>
      <c r="B281" s="626" t="str">
        <f t="shared" si="22"/>
        <v>131397743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ИНТЕРКАПИТАЛ ПРОПЪРТИ ДЕВЕЛЪПМЪНТ АДСИЦ</v>
      </c>
      <c r="B282" s="626" t="str">
        <f t="shared" ref="B282:B345" si="25">pdeBulstat</f>
        <v>131397743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ИНТЕРКАПИТАЛ ПРОПЪРТИ ДЕВЕЛЪПМЪНТ АДСИЦ</v>
      </c>
      <c r="B283" s="626" t="str">
        <f t="shared" si="25"/>
        <v>131397743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9593</v>
      </c>
    </row>
    <row r="284" spans="1:8">
      <c r="A284" s="626" t="str">
        <f t="shared" si="24"/>
        <v>ИНТЕРКАПИТАЛ ПРОПЪРТИ ДЕВЕЛЪПМЪНТ АДСИЦ</v>
      </c>
      <c r="B284" s="626" t="str">
        <f t="shared" si="25"/>
        <v>131397743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</v>
      </c>
    </row>
    <row r="285" spans="1:8">
      <c r="A285" s="626" t="str">
        <f t="shared" si="24"/>
        <v>ИНТЕРКАПИТАЛ ПРОПЪРТИ ДЕВЕЛЪПМЪНТ АДСИЦ</v>
      </c>
      <c r="B285" s="626" t="str">
        <f t="shared" si="25"/>
        <v>131397743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ИНТЕРКАПИТАЛ ПРОПЪРТИ ДЕВЕЛЪПМЪНТ АДСИЦ</v>
      </c>
      <c r="B286" s="626" t="str">
        <f t="shared" si="25"/>
        <v>131397743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ИНТЕРКАПИТАЛ ПРОПЪРТИ ДЕВЕЛЪПМЪНТ АДСИЦ</v>
      </c>
      <c r="B287" s="626" t="str">
        <f t="shared" si="25"/>
        <v>131397743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ИНТЕРКАПИТАЛ ПРОПЪРТИ ДЕВЕЛЪПМЪНТ АДСИЦ</v>
      </c>
      <c r="B288" s="626" t="str">
        <f t="shared" si="25"/>
        <v>131397743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</v>
      </c>
    </row>
    <row r="289" spans="1:8">
      <c r="A289" s="626" t="str">
        <f t="shared" si="24"/>
        <v>ИНТЕРКАПИТАЛ ПРОПЪРТИ ДЕВЕЛЪПМЪНТ АДСИЦ</v>
      </c>
      <c r="B289" s="626" t="str">
        <f t="shared" si="25"/>
        <v>131397743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ИНТЕРКАПИТАЛ ПРОПЪРТИ ДЕВЕЛЪПМЪНТ АДСИЦ</v>
      </c>
      <c r="B290" s="626" t="str">
        <f t="shared" si="25"/>
        <v>131397743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ИНТЕРКАПИТАЛ ПРОПЪРТИ ДЕВЕЛЪПМЪНТ АДСИЦ</v>
      </c>
      <c r="B291" s="626" t="str">
        <f t="shared" si="25"/>
        <v>131397743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ИНТЕРКАПИТАЛ ПРОПЪРТИ ДЕВЕЛЪПМЪНТ АДСИЦ</v>
      </c>
      <c r="B292" s="626" t="str">
        <f t="shared" si="25"/>
        <v>131397743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ИНТЕРКАПИТАЛ ПРОПЪРТИ ДЕВЕЛЪПМЪНТ АДСИЦ</v>
      </c>
      <c r="B293" s="626" t="str">
        <f t="shared" si="25"/>
        <v>131397743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ИНТЕРКАПИТАЛ ПРОПЪРТИ ДЕВЕЛЪПМЪНТ АДСИЦ</v>
      </c>
      <c r="B294" s="626" t="str">
        <f t="shared" si="25"/>
        <v>131397743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ИНТЕРКАПИТАЛ ПРОПЪРТИ ДЕВЕЛЪПМЪНТ АДСИЦ</v>
      </c>
      <c r="B295" s="626" t="str">
        <f t="shared" si="25"/>
        <v>131397743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ИНТЕРКАПИТАЛ ПРОПЪРТИ ДЕВЕЛЪПМЪНТ АДСИЦ</v>
      </c>
      <c r="B296" s="626" t="str">
        <f t="shared" si="25"/>
        <v>131397743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ИНТЕРКАПИТАЛ ПРОПЪРТИ ДЕВЕЛЪПМЪНТ АДСИЦ</v>
      </c>
      <c r="B297" s="626" t="str">
        <f t="shared" si="25"/>
        <v>131397743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ИНТЕРКАПИТАЛ ПРОПЪРТИ ДЕВЕЛЪПМЪНТ АДСИЦ</v>
      </c>
      <c r="B298" s="626" t="str">
        <f t="shared" si="25"/>
        <v>131397743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ИНТЕРКАПИТАЛ ПРОПЪРТИ ДЕВЕЛЪПМЪНТ АДСИЦ</v>
      </c>
      <c r="B299" s="626" t="str">
        <f t="shared" si="25"/>
        <v>131397743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ИНТЕРКАПИТАЛ ПРОПЪРТИ ДЕВЕЛЪПМЪНТ АДСИЦ</v>
      </c>
      <c r="B300" s="626" t="str">
        <f t="shared" si="25"/>
        <v>131397743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ИНТЕРКАПИТАЛ ПРОПЪРТИ ДЕВЕЛЪПМЪНТ АДСИЦ</v>
      </c>
      <c r="B301" s="626" t="str">
        <f t="shared" si="25"/>
        <v>131397743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ИНТЕРКАПИТАЛ ПРОПЪРТИ ДЕВЕЛЪПМЪНТ АДСИЦ</v>
      </c>
      <c r="B302" s="626" t="str">
        <f t="shared" si="25"/>
        <v>131397743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</v>
      </c>
    </row>
    <row r="303" spans="1:8">
      <c r="A303" s="626" t="str">
        <f t="shared" si="24"/>
        <v>ИНТЕРКАПИТАЛ ПРОПЪРТИ ДЕВЕЛЪПМЪНТ АДСИЦ</v>
      </c>
      <c r="B303" s="626" t="str">
        <f t="shared" si="25"/>
        <v>131397743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ИНТЕРКАПИТАЛ ПРОПЪРТИ ДЕВЕЛЪПМЪНТ АДСИЦ</v>
      </c>
      <c r="B304" s="626" t="str">
        <f t="shared" si="25"/>
        <v>131397743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ИНТЕРКАПИТАЛ ПРОПЪРТИ ДЕВЕЛЪПМЪНТ АДСИЦ</v>
      </c>
      <c r="B305" s="626" t="str">
        <f t="shared" si="25"/>
        <v>131397743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</v>
      </c>
    </row>
    <row r="306" spans="1:8">
      <c r="A306" s="626" t="str">
        <f t="shared" si="24"/>
        <v>ИНТЕРКАПИТАЛ ПРОПЪРТИ ДЕВЕЛЪПМЪНТ АДСИЦ</v>
      </c>
      <c r="B306" s="626" t="str">
        <f t="shared" si="25"/>
        <v>131397743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ИНТЕРКАПИТАЛ ПРОПЪРТИ ДЕВЕЛЪПМЪНТ АДСИЦ</v>
      </c>
      <c r="B307" s="626" t="str">
        <f t="shared" si="25"/>
        <v>131397743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ИНТЕРКАПИТАЛ ПРОПЪРТИ ДЕВЕЛЪПМЪНТ АДСИЦ</v>
      </c>
      <c r="B308" s="626" t="str">
        <f t="shared" si="25"/>
        <v>131397743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ИНТЕРКАПИТАЛ ПРОПЪРТИ ДЕВЕЛЪПМЪНТ АДСИЦ</v>
      </c>
      <c r="B309" s="626" t="str">
        <f t="shared" si="25"/>
        <v>131397743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ИНТЕРКАПИТАЛ ПРОПЪРТИ ДЕВЕЛЪПМЪНТ АДСИЦ</v>
      </c>
      <c r="B310" s="626" t="str">
        <f t="shared" si="25"/>
        <v>131397743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ИНТЕРКАПИТАЛ ПРОПЪРТИ ДЕВЕЛЪПМЪНТ АДСИЦ</v>
      </c>
      <c r="B311" s="626" t="str">
        <f t="shared" si="25"/>
        <v>131397743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ИНТЕРКАПИТАЛ ПРОПЪРТИ ДЕВЕЛЪПМЪНТ АДСИЦ</v>
      </c>
      <c r="B312" s="626" t="str">
        <f t="shared" si="25"/>
        <v>131397743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ИНТЕРКАПИТАЛ ПРОПЪРТИ ДЕВЕЛЪПМЪНТ АДСИЦ</v>
      </c>
      <c r="B313" s="626" t="str">
        <f t="shared" si="25"/>
        <v>131397743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ИНТЕРКАПИТАЛ ПРОПЪРТИ ДЕВЕЛЪПМЪНТ АДСИЦ</v>
      </c>
      <c r="B314" s="626" t="str">
        <f t="shared" si="25"/>
        <v>131397743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ИНТЕРКАПИТАЛ ПРОПЪРТИ ДЕВЕЛЪПМЪНТ АДСИЦ</v>
      </c>
      <c r="B315" s="626" t="str">
        <f t="shared" si="25"/>
        <v>131397743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ИНТЕРКАПИТАЛ ПРОПЪРТИ ДЕВЕЛЪПМЪНТ АДСИЦ</v>
      </c>
      <c r="B316" s="626" t="str">
        <f t="shared" si="25"/>
        <v>131397743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ИНТЕРКАПИТАЛ ПРОПЪРТИ ДЕВЕЛЪПМЪНТ АДСИЦ</v>
      </c>
      <c r="B317" s="626" t="str">
        <f t="shared" si="25"/>
        <v>131397743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ИНТЕРКАПИТАЛ ПРОПЪРТИ ДЕВЕЛЪПМЪНТ АДСИЦ</v>
      </c>
      <c r="B318" s="626" t="str">
        <f t="shared" si="25"/>
        <v>131397743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ИНТЕРКАПИТАЛ ПРОПЪРТИ ДЕВЕЛЪПМЪНТ АДСИЦ</v>
      </c>
      <c r="B319" s="626" t="str">
        <f t="shared" si="25"/>
        <v>131397743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ИНТЕРКАПИТАЛ ПРОПЪРТИ ДЕВЕЛЪПМЪНТ АДСИЦ</v>
      </c>
      <c r="B320" s="626" t="str">
        <f t="shared" si="25"/>
        <v>131397743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ИНТЕРКАПИТАЛ ПРОПЪРТИ ДЕВЕЛЪПМЪНТ АДСИЦ</v>
      </c>
      <c r="B321" s="626" t="str">
        <f t="shared" si="25"/>
        <v>131397743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ИНТЕРКАПИТАЛ ПРОПЪРТИ ДЕВЕЛЪПМЪНТ АДСИЦ</v>
      </c>
      <c r="B322" s="626" t="str">
        <f t="shared" si="25"/>
        <v>131397743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ИНТЕРКАПИТАЛ ПРОПЪРТИ ДЕВЕЛЪПМЪНТ АДСИЦ</v>
      </c>
      <c r="B323" s="626" t="str">
        <f t="shared" si="25"/>
        <v>131397743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ИНТЕРКАПИТАЛ ПРОПЪРТИ ДЕВЕЛЪПМЪНТ АДСИЦ</v>
      </c>
      <c r="B324" s="626" t="str">
        <f t="shared" si="25"/>
        <v>131397743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ИНТЕРКАПИТАЛ ПРОПЪРТИ ДЕВЕЛЪПМЪНТ АДСИЦ</v>
      </c>
      <c r="B325" s="626" t="str">
        <f t="shared" si="25"/>
        <v>131397743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ИНТЕРКАПИТАЛ ПРОПЪРТИ ДЕВЕЛЪПМЪНТ АДСИЦ</v>
      </c>
      <c r="B326" s="626" t="str">
        <f t="shared" si="25"/>
        <v>131397743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ИНТЕРКАПИТАЛ ПРОПЪРТИ ДЕВЕЛЪПМЪНТ АДСИЦ</v>
      </c>
      <c r="B327" s="626" t="str">
        <f t="shared" si="25"/>
        <v>131397743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ИНТЕРКАПИТАЛ ПРОПЪРТИ ДЕВЕЛЪПМЪНТ АДСИЦ</v>
      </c>
      <c r="B328" s="626" t="str">
        <f t="shared" si="25"/>
        <v>131397743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ИНТЕРКАПИТАЛ ПРОПЪРТИ ДЕВЕЛЪПМЪНТ АДСИЦ</v>
      </c>
      <c r="B329" s="626" t="str">
        <f t="shared" si="25"/>
        <v>131397743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ИНТЕРКАПИТАЛ ПРОПЪРТИ ДЕВЕЛЪПМЪНТ АДСИЦ</v>
      </c>
      <c r="B330" s="626" t="str">
        <f t="shared" si="25"/>
        <v>131397743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ИНТЕРКАПИТАЛ ПРОПЪРТИ ДЕВЕЛЪПМЪНТ АДСИЦ</v>
      </c>
      <c r="B331" s="626" t="str">
        <f t="shared" si="25"/>
        <v>131397743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ИНТЕРКАПИТАЛ ПРОПЪРТИ ДЕВЕЛЪПМЪНТ АДСИЦ</v>
      </c>
      <c r="B332" s="626" t="str">
        <f t="shared" si="25"/>
        <v>131397743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ИНТЕРКАПИТАЛ ПРОПЪРТИ ДЕВЕЛЪПМЪНТ АДСИЦ</v>
      </c>
      <c r="B333" s="626" t="str">
        <f t="shared" si="25"/>
        <v>131397743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ИНТЕРКАПИТАЛ ПРОПЪРТИ ДЕВЕЛЪПМЪНТ АДСИЦ</v>
      </c>
      <c r="B334" s="626" t="str">
        <f t="shared" si="25"/>
        <v>131397743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ИНТЕРКАПИТАЛ ПРОПЪРТИ ДЕВЕЛЪПМЪНТ АДСИЦ</v>
      </c>
      <c r="B335" s="626" t="str">
        <f t="shared" si="25"/>
        <v>131397743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ИНТЕРКАПИТАЛ ПРОПЪРТИ ДЕВЕЛЪПМЪНТ АДСИЦ</v>
      </c>
      <c r="B336" s="626" t="str">
        <f t="shared" si="25"/>
        <v>131397743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ИНТЕРКАПИТАЛ ПРОПЪРТИ ДЕВЕЛЪПМЪНТ АДСИЦ</v>
      </c>
      <c r="B337" s="626" t="str">
        <f t="shared" si="25"/>
        <v>131397743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ИНТЕРКАПИТАЛ ПРОПЪРТИ ДЕВЕЛЪПМЪНТ АДСИЦ</v>
      </c>
      <c r="B338" s="626" t="str">
        <f t="shared" si="25"/>
        <v>131397743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ИНТЕРКАПИТАЛ ПРОПЪРТИ ДЕВЕЛЪПМЪНТ АДСИЦ</v>
      </c>
      <c r="B339" s="626" t="str">
        <f t="shared" si="25"/>
        <v>131397743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ИНТЕРКАПИТАЛ ПРОПЪРТИ ДЕВЕЛЪПМЪНТ АДСИЦ</v>
      </c>
      <c r="B340" s="626" t="str">
        <f t="shared" si="25"/>
        <v>131397743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ИНТЕРКАПИТАЛ ПРОПЪРТИ ДЕВЕЛЪПМЪНТ АДСИЦ</v>
      </c>
      <c r="B341" s="626" t="str">
        <f t="shared" si="25"/>
        <v>131397743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ИНТЕРКАПИТАЛ ПРОПЪРТИ ДЕВЕЛЪПМЪНТ АДСИЦ</v>
      </c>
      <c r="B342" s="626" t="str">
        <f t="shared" si="25"/>
        <v>131397743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ИНТЕРКАПИТАЛ ПРОПЪРТИ ДЕВЕЛЪПМЪНТ АДСИЦ</v>
      </c>
      <c r="B343" s="626" t="str">
        <f t="shared" si="25"/>
        <v>131397743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ИНТЕРКАПИТАЛ ПРОПЪРТИ ДЕВЕЛЪПМЪНТ АДСИЦ</v>
      </c>
      <c r="B344" s="626" t="str">
        <f t="shared" si="25"/>
        <v>131397743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ИНТЕРКАПИТАЛ ПРОПЪРТИ ДЕВЕЛЪПМЪНТ АДСИЦ</v>
      </c>
      <c r="B345" s="626" t="str">
        <f t="shared" si="25"/>
        <v>131397743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ИНТЕРКАПИТАЛ ПРОПЪРТИ ДЕВЕЛЪПМЪНТ АДСИЦ</v>
      </c>
      <c r="B346" s="626" t="str">
        <f t="shared" ref="B346:B409" si="28">pdeBulstat</f>
        <v>131397743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ИНТЕРКАПИТАЛ ПРОПЪРТИ ДЕВЕЛЪПМЪНТ АДСИЦ</v>
      </c>
      <c r="B347" s="626" t="str">
        <f t="shared" si="28"/>
        <v>131397743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ИНТЕРКАПИТАЛ ПРОПЪРТИ ДЕВЕЛЪПМЪНТ АДСИЦ</v>
      </c>
      <c r="B348" s="626" t="str">
        <f t="shared" si="28"/>
        <v>131397743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ИНТЕРКАПИТАЛ ПРОПЪРТИ ДЕВЕЛЪПМЪНТ АДСИЦ</v>
      </c>
      <c r="B349" s="626" t="str">
        <f t="shared" si="28"/>
        <v>131397743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ИНТЕРКАПИТАЛ ПРОПЪРТИ ДЕВЕЛЪПМЪНТ АДСИЦ</v>
      </c>
      <c r="B350" s="626" t="str">
        <f t="shared" si="28"/>
        <v>131397743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17071</v>
      </c>
    </row>
    <row r="351" spans="1:8">
      <c r="A351" s="626" t="str">
        <f t="shared" si="27"/>
        <v>ИНТЕРКАПИТАЛ ПРОПЪРТИ ДЕВЕЛЪПМЪНТ АДСИЦ</v>
      </c>
      <c r="B351" s="626" t="str">
        <f t="shared" si="28"/>
        <v>131397743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ИНТЕРКАПИТАЛ ПРОПЪРТИ ДЕВЕЛЪПМЪНТ АДСИЦ</v>
      </c>
      <c r="B352" s="626" t="str">
        <f t="shared" si="28"/>
        <v>131397743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ИНТЕРКАПИТАЛ ПРОПЪРТИ ДЕВЕЛЪПМЪНТ АДСИЦ</v>
      </c>
      <c r="B353" s="626" t="str">
        <f t="shared" si="28"/>
        <v>131397743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ИНТЕРКАПИТАЛ ПРОПЪРТИ ДЕВЕЛЪПМЪНТ АДСИЦ</v>
      </c>
      <c r="B354" s="626" t="str">
        <f t="shared" si="28"/>
        <v>131397743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17071</v>
      </c>
    </row>
    <row r="355" spans="1:8">
      <c r="A355" s="626" t="str">
        <f t="shared" si="27"/>
        <v>ИНТЕРКАПИТАЛ ПРОПЪРТИ ДЕВЕЛЪПМЪНТ АДСИЦ</v>
      </c>
      <c r="B355" s="626" t="str">
        <f t="shared" si="28"/>
        <v>131397743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-998</v>
      </c>
    </row>
    <row r="356" spans="1:8">
      <c r="A356" s="626" t="str">
        <f t="shared" si="27"/>
        <v>ИНТЕРКАПИТАЛ ПРОПЪРТИ ДЕВЕЛЪПМЪНТ АДСИЦ</v>
      </c>
      <c r="B356" s="626" t="str">
        <f t="shared" si="28"/>
        <v>131397743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ИНТЕРКАПИТАЛ ПРОПЪРТИ ДЕВЕЛЪПМЪНТ АДСИЦ</v>
      </c>
      <c r="B357" s="626" t="str">
        <f t="shared" si="28"/>
        <v>131397743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ИНТЕРКАПИТАЛ ПРОПЪРТИ ДЕВЕЛЪПМЪНТ АДСИЦ</v>
      </c>
      <c r="B358" s="626" t="str">
        <f t="shared" si="28"/>
        <v>131397743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ИНТЕРКАПИТАЛ ПРОПЪРТИ ДЕВЕЛЪПМЪНТ АДСИЦ</v>
      </c>
      <c r="B359" s="626" t="str">
        <f t="shared" si="28"/>
        <v>131397743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ИНТЕРКАПИТАЛ ПРОПЪРТИ ДЕВЕЛЪПМЪНТ АДСИЦ</v>
      </c>
      <c r="B360" s="626" t="str">
        <f t="shared" si="28"/>
        <v>131397743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ИНТЕРКАПИТАЛ ПРОПЪРТИ ДЕВЕЛЪПМЪНТ АДСИЦ</v>
      </c>
      <c r="B361" s="626" t="str">
        <f t="shared" si="28"/>
        <v>131397743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ИНТЕРКАПИТАЛ ПРОПЪРТИ ДЕВЕЛЪПМЪНТ АДСИЦ</v>
      </c>
      <c r="B362" s="626" t="str">
        <f t="shared" si="28"/>
        <v>131397743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ИНТЕРКАПИТАЛ ПРОПЪРТИ ДЕВЕЛЪПМЪНТ АДСИЦ</v>
      </c>
      <c r="B363" s="626" t="str">
        <f t="shared" si="28"/>
        <v>131397743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ИНТЕРКАПИТАЛ ПРОПЪРТИ ДЕВЕЛЪПМЪНТ АДСИЦ</v>
      </c>
      <c r="B364" s="626" t="str">
        <f t="shared" si="28"/>
        <v>131397743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ИНТЕРКАПИТАЛ ПРОПЪРТИ ДЕВЕЛЪПМЪНТ АДСИЦ</v>
      </c>
      <c r="B365" s="626" t="str">
        <f t="shared" si="28"/>
        <v>131397743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ИНТЕРКАПИТАЛ ПРОПЪРТИ ДЕВЕЛЪПМЪНТ АДСИЦ</v>
      </c>
      <c r="B366" s="626" t="str">
        <f t="shared" si="28"/>
        <v>131397743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ИНТЕРКАПИТАЛ ПРОПЪРТИ ДЕВЕЛЪПМЪНТ АДСИЦ</v>
      </c>
      <c r="B367" s="626" t="str">
        <f t="shared" si="28"/>
        <v>131397743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ИНТЕРКАПИТАЛ ПРОПЪРТИ ДЕВЕЛЪПМЪНТ АДСИЦ</v>
      </c>
      <c r="B368" s="626" t="str">
        <f t="shared" si="28"/>
        <v>131397743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16073</v>
      </c>
    </row>
    <row r="369" spans="1:8">
      <c r="A369" s="626" t="str">
        <f t="shared" si="27"/>
        <v>ИНТЕРКАПИТАЛ ПРОПЪРТИ ДЕВЕЛЪПМЪНТ АДСИЦ</v>
      </c>
      <c r="B369" s="626" t="str">
        <f t="shared" si="28"/>
        <v>131397743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ИНТЕРКАПИТАЛ ПРОПЪРТИ ДЕВЕЛЪПМЪНТ АДСИЦ</v>
      </c>
      <c r="B370" s="626" t="str">
        <f t="shared" si="28"/>
        <v>131397743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ИНТЕРКАПИТАЛ ПРОПЪРТИ ДЕВЕЛЪПМЪНТ АДСИЦ</v>
      </c>
      <c r="B371" s="626" t="str">
        <f t="shared" si="28"/>
        <v>131397743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16073</v>
      </c>
    </row>
    <row r="372" spans="1:8">
      <c r="A372" s="626" t="str">
        <f t="shared" si="27"/>
        <v>ИНТЕРКАПИТАЛ ПРОПЪРТИ ДЕВЕЛЪПМЪНТ АДСИЦ</v>
      </c>
      <c r="B372" s="626" t="str">
        <f t="shared" si="28"/>
        <v>131397743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-29830</v>
      </c>
    </row>
    <row r="373" spans="1:8">
      <c r="A373" s="626" t="str">
        <f t="shared" si="27"/>
        <v>ИНТЕРКАПИТАЛ ПРОПЪРТИ ДЕВЕЛЪПМЪНТ АДСИЦ</v>
      </c>
      <c r="B373" s="626" t="str">
        <f t="shared" si="28"/>
        <v>131397743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ИНТЕРКАПИТАЛ ПРОПЪРТИ ДЕВЕЛЪПМЪНТ АДСИЦ</v>
      </c>
      <c r="B374" s="626" t="str">
        <f t="shared" si="28"/>
        <v>131397743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ИНТЕРКАПИТАЛ ПРОПЪРТИ ДЕВЕЛЪПМЪНТ АДСИЦ</v>
      </c>
      <c r="B375" s="626" t="str">
        <f t="shared" si="28"/>
        <v>131397743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ИНТЕРКАПИТАЛ ПРОПЪРТИ ДЕВЕЛЪПМЪНТ АДСИЦ</v>
      </c>
      <c r="B376" s="626" t="str">
        <f t="shared" si="28"/>
        <v>131397743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-29830</v>
      </c>
    </row>
    <row r="377" spans="1:8">
      <c r="A377" s="626" t="str">
        <f t="shared" si="27"/>
        <v>ИНТЕРКАПИТАЛ ПРОПЪРТИ ДЕВЕЛЪПМЪНТ АДСИЦ</v>
      </c>
      <c r="B377" s="626" t="str">
        <f t="shared" si="28"/>
        <v>131397743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ИНТЕРКАПИТАЛ ПРОПЪРТИ ДЕВЕЛЪПМЪНТ АДСИЦ</v>
      </c>
      <c r="B378" s="626" t="str">
        <f t="shared" si="28"/>
        <v>131397743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ИНТЕРКАПИТАЛ ПРОПЪРТИ ДЕВЕЛЪПМЪНТ АДСИЦ</v>
      </c>
      <c r="B379" s="626" t="str">
        <f t="shared" si="28"/>
        <v>131397743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ИНТЕРКАПИТАЛ ПРОПЪРТИ ДЕВЕЛЪПМЪНТ АДСИЦ</v>
      </c>
      <c r="B380" s="626" t="str">
        <f t="shared" si="28"/>
        <v>131397743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ИНТЕРКАПИТАЛ ПРОПЪРТИ ДЕВЕЛЪПМЪНТ АДСИЦ</v>
      </c>
      <c r="B381" s="626" t="str">
        <f t="shared" si="28"/>
        <v>131397743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ИНТЕРКАПИТАЛ ПРОПЪРТИ ДЕВЕЛЪПМЪНТ АДСИЦ</v>
      </c>
      <c r="B382" s="626" t="str">
        <f t="shared" si="28"/>
        <v>131397743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ИНТЕРКАПИТАЛ ПРОПЪРТИ ДЕВЕЛЪПМЪНТ АДСИЦ</v>
      </c>
      <c r="B383" s="626" t="str">
        <f t="shared" si="28"/>
        <v>131397743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ИНТЕРКАПИТАЛ ПРОПЪРТИ ДЕВЕЛЪПМЪНТ АДСИЦ</v>
      </c>
      <c r="B384" s="626" t="str">
        <f t="shared" si="28"/>
        <v>131397743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ИНТЕРКАПИТАЛ ПРОПЪРТИ ДЕВЕЛЪПМЪНТ АДСИЦ</v>
      </c>
      <c r="B385" s="626" t="str">
        <f t="shared" si="28"/>
        <v>131397743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ИНТЕРКАПИТАЛ ПРОПЪРТИ ДЕВЕЛЪПМЪНТ АДСИЦ</v>
      </c>
      <c r="B386" s="626" t="str">
        <f t="shared" si="28"/>
        <v>131397743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ИНТЕРКАПИТАЛ ПРОПЪРТИ ДЕВЕЛЪПМЪНТ АДСИЦ</v>
      </c>
      <c r="B387" s="626" t="str">
        <f t="shared" si="28"/>
        <v>131397743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ИНТЕРКАПИТАЛ ПРОПЪРТИ ДЕВЕЛЪПМЪНТ АДСИЦ</v>
      </c>
      <c r="B388" s="626" t="str">
        <f t="shared" si="28"/>
        <v>131397743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ИНТЕРКАПИТАЛ ПРОПЪРТИ ДЕВЕЛЪПМЪНТ АДСИЦ</v>
      </c>
      <c r="B389" s="626" t="str">
        <f t="shared" si="28"/>
        <v>131397743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ИНТЕРКАПИТАЛ ПРОПЪРТИ ДЕВЕЛЪПМЪНТ АДСИЦ</v>
      </c>
      <c r="B390" s="626" t="str">
        <f t="shared" si="28"/>
        <v>131397743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-29830</v>
      </c>
    </row>
    <row r="391" spans="1:8">
      <c r="A391" s="626" t="str">
        <f t="shared" si="27"/>
        <v>ИНТЕРКАПИТАЛ ПРОПЪРТИ ДЕВЕЛЪПМЪНТ АДСИЦ</v>
      </c>
      <c r="B391" s="626" t="str">
        <f t="shared" si="28"/>
        <v>131397743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ИНТЕРКАПИТАЛ ПРОПЪРТИ ДЕВЕЛЪПМЪНТ АДСИЦ</v>
      </c>
      <c r="B392" s="626" t="str">
        <f t="shared" si="28"/>
        <v>131397743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ИНТЕРКАПИТАЛ ПРОПЪРТИ ДЕВЕЛЪПМЪНТ АДСИЦ</v>
      </c>
      <c r="B393" s="626" t="str">
        <f t="shared" si="28"/>
        <v>131397743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-29830</v>
      </c>
    </row>
    <row r="394" spans="1:8">
      <c r="A394" s="626" t="str">
        <f t="shared" si="27"/>
        <v>ИНТЕРКАПИТАЛ ПРОПЪРТИ ДЕВЕЛЪПМЪНТ АДСИЦ</v>
      </c>
      <c r="B394" s="626" t="str">
        <f t="shared" si="28"/>
        <v>131397743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ИНТЕРКАПИТАЛ ПРОПЪРТИ ДЕВЕЛЪПМЪНТ АДСИЦ</v>
      </c>
      <c r="B395" s="626" t="str">
        <f t="shared" si="28"/>
        <v>131397743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ИНТЕРКАПИТАЛ ПРОПЪРТИ ДЕВЕЛЪПМЪНТ АДСИЦ</v>
      </c>
      <c r="B396" s="626" t="str">
        <f t="shared" si="28"/>
        <v>131397743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ИНТЕРКАПИТАЛ ПРОПЪРТИ ДЕВЕЛЪПМЪНТ АДСИЦ</v>
      </c>
      <c r="B397" s="626" t="str">
        <f t="shared" si="28"/>
        <v>131397743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ИНТЕРКАПИТАЛ ПРОПЪРТИ ДЕВЕЛЪПМЪНТ АДСИЦ</v>
      </c>
      <c r="B398" s="626" t="str">
        <f t="shared" si="28"/>
        <v>131397743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ИНТЕРКАПИТАЛ ПРОПЪРТИ ДЕВЕЛЪПМЪНТ АДСИЦ</v>
      </c>
      <c r="B399" s="626" t="str">
        <f t="shared" si="28"/>
        <v>131397743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ИНТЕРКАПИТАЛ ПРОПЪРТИ ДЕВЕЛЪПМЪНТ АДСИЦ</v>
      </c>
      <c r="B400" s="626" t="str">
        <f t="shared" si="28"/>
        <v>131397743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ИНТЕРКАПИТАЛ ПРОПЪРТИ ДЕВЕЛЪПМЪНТ АДСИЦ</v>
      </c>
      <c r="B401" s="626" t="str">
        <f t="shared" si="28"/>
        <v>131397743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ИНТЕРКАПИТАЛ ПРОПЪРТИ ДЕВЕЛЪПМЪНТ АДСИЦ</v>
      </c>
      <c r="B402" s="626" t="str">
        <f t="shared" si="28"/>
        <v>131397743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ИНТЕРКАПИТАЛ ПРОПЪРТИ ДЕВЕЛЪПМЪНТ АДСИЦ</v>
      </c>
      <c r="B403" s="626" t="str">
        <f t="shared" si="28"/>
        <v>131397743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ИНТЕРКАПИТАЛ ПРОПЪРТИ ДЕВЕЛЪПМЪНТ АДСИЦ</v>
      </c>
      <c r="B404" s="626" t="str">
        <f t="shared" si="28"/>
        <v>131397743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ИНТЕРКАПИТАЛ ПРОПЪРТИ ДЕВЕЛЪПМЪНТ АДСИЦ</v>
      </c>
      <c r="B405" s="626" t="str">
        <f t="shared" si="28"/>
        <v>131397743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ИНТЕРКАПИТАЛ ПРОПЪРТИ ДЕВЕЛЪПМЪНТ АДСИЦ</v>
      </c>
      <c r="B406" s="626" t="str">
        <f t="shared" si="28"/>
        <v>131397743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ИНТЕРКАПИТАЛ ПРОПЪРТИ ДЕВЕЛЪПМЪНТ АДСИЦ</v>
      </c>
      <c r="B407" s="626" t="str">
        <f t="shared" si="28"/>
        <v>131397743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ИНТЕРКАПИТАЛ ПРОПЪРТИ ДЕВЕЛЪПМЪНТ АДСИЦ</v>
      </c>
      <c r="B408" s="626" t="str">
        <f t="shared" si="28"/>
        <v>131397743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ИНТЕРКАПИТАЛ ПРОПЪРТИ ДЕВЕЛЪПМЪНТ АДСИЦ</v>
      </c>
      <c r="B409" s="626" t="str">
        <f t="shared" si="28"/>
        <v>131397743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ИНТЕРКАПИТАЛ ПРОПЪРТИ ДЕВЕЛЪПМЪНТ АДСИЦ</v>
      </c>
      <c r="B410" s="626" t="str">
        <f t="shared" ref="B410:B459" si="31">pdeBulstat</f>
        <v>131397743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ИНТЕРКАПИТАЛ ПРОПЪРТИ ДЕВЕЛЪПМЪНТ АДСИЦ</v>
      </c>
      <c r="B411" s="626" t="str">
        <f t="shared" si="31"/>
        <v>131397743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ИНТЕРКАПИТАЛ ПРОПЪРТИ ДЕВЕЛЪПМЪНТ АДСИЦ</v>
      </c>
      <c r="B412" s="626" t="str">
        <f t="shared" si="31"/>
        <v>131397743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ИНТЕРКАПИТАЛ ПРОПЪРТИ ДЕВЕЛЪПМЪНТ АДСИЦ</v>
      </c>
      <c r="B413" s="626" t="str">
        <f t="shared" si="31"/>
        <v>131397743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ИНТЕРКАПИТАЛ ПРОПЪРТИ ДЕВЕЛЪПМЪНТ АДСИЦ</v>
      </c>
      <c r="B414" s="626" t="str">
        <f t="shared" si="31"/>
        <v>131397743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ИНТЕРКАПИТАЛ ПРОПЪРТИ ДЕВЕЛЪПМЪНТ АДСИЦ</v>
      </c>
      <c r="B415" s="626" t="str">
        <f t="shared" si="31"/>
        <v>131397743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ИНТЕРКАПИТАЛ ПРОПЪРТИ ДЕВЕЛЪПМЪНТ АДСИЦ</v>
      </c>
      <c r="B416" s="626" t="str">
        <f t="shared" si="31"/>
        <v>131397743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32252</v>
      </c>
    </row>
    <row r="417" spans="1:8">
      <c r="A417" s="626" t="str">
        <f t="shared" si="30"/>
        <v>ИНТЕРКАПИТАЛ ПРОПЪРТИ ДЕВЕЛЪПМЪНТ АДСИЦ</v>
      </c>
      <c r="B417" s="626" t="str">
        <f t="shared" si="31"/>
        <v>131397743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ИНТЕРКАПИТАЛ ПРОПЪРТИ ДЕВЕЛЪПМЪНТ АДСИЦ</v>
      </c>
      <c r="B418" s="626" t="str">
        <f t="shared" si="31"/>
        <v>131397743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ИНТЕРКАПИТАЛ ПРОПЪРТИ ДЕВЕЛЪПМЪНТ АДСИЦ</v>
      </c>
      <c r="B419" s="626" t="str">
        <f t="shared" si="31"/>
        <v>131397743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ИНТЕРКАПИТАЛ ПРОПЪРТИ ДЕВЕЛЪПМЪНТ АДСИЦ</v>
      </c>
      <c r="B420" s="626" t="str">
        <f t="shared" si="31"/>
        <v>131397743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32252</v>
      </c>
    </row>
    <row r="421" spans="1:8">
      <c r="A421" s="626" t="str">
        <f t="shared" si="30"/>
        <v>ИНТЕРКАПИТАЛ ПРОПЪРТИ ДЕВЕЛЪПМЪНТ АДСИЦ</v>
      </c>
      <c r="B421" s="626" t="str">
        <f t="shared" si="31"/>
        <v>131397743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-998</v>
      </c>
    </row>
    <row r="422" spans="1:8">
      <c r="A422" s="626" t="str">
        <f t="shared" si="30"/>
        <v>ИНТЕРКАПИТАЛ ПРОПЪРТИ ДЕВЕЛЪПМЪНТ АДСИЦ</v>
      </c>
      <c r="B422" s="626" t="str">
        <f t="shared" si="31"/>
        <v>131397743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1</v>
      </c>
    </row>
    <row r="423" spans="1:8">
      <c r="A423" s="626" t="str">
        <f t="shared" si="30"/>
        <v>ИНТЕРКАПИТАЛ ПРОПЪРТИ ДЕВЕЛЪПМЪНТ АДСИЦ</v>
      </c>
      <c r="B423" s="626" t="str">
        <f t="shared" si="31"/>
        <v>131397743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ИНТЕРКАПИТАЛ ПРОПЪРТИ ДЕВЕЛЪПМЪНТ АДСИЦ</v>
      </c>
      <c r="B424" s="626" t="str">
        <f t="shared" si="31"/>
        <v>131397743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1</v>
      </c>
    </row>
    <row r="425" spans="1:8">
      <c r="A425" s="626" t="str">
        <f t="shared" si="30"/>
        <v>ИНТЕРКАПИТАЛ ПРОПЪРТИ ДЕВЕЛЪПМЪНТ АДСИЦ</v>
      </c>
      <c r="B425" s="626" t="str">
        <f t="shared" si="31"/>
        <v>131397743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ИНТЕРКАПИТАЛ ПРОПЪРТИ ДЕВЕЛЪПМЪНТ АДСИЦ</v>
      </c>
      <c r="B426" s="626" t="str">
        <f t="shared" si="31"/>
        <v>131397743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ИНТЕРКАПИТАЛ ПРОПЪРТИ ДЕВЕЛЪПМЪНТ АДСИЦ</v>
      </c>
      <c r="B427" s="626" t="str">
        <f t="shared" si="31"/>
        <v>131397743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ИНТЕРКАПИТАЛ ПРОПЪРТИ ДЕВЕЛЪПМЪНТ АДСИЦ</v>
      </c>
      <c r="B428" s="626" t="str">
        <f t="shared" si="31"/>
        <v>131397743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ИНТЕРКАПИТАЛ ПРОПЪРТИ ДЕВЕЛЪПМЪНТ АДСИЦ</v>
      </c>
      <c r="B429" s="626" t="str">
        <f t="shared" si="31"/>
        <v>131397743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ИНТЕРКАПИТАЛ ПРОПЪРТИ ДЕВЕЛЪПМЪНТ АДСИЦ</v>
      </c>
      <c r="B430" s="626" t="str">
        <f t="shared" si="31"/>
        <v>131397743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ИНТЕРКАПИТАЛ ПРОПЪРТИ ДЕВЕЛЪПМЪНТ АДСИЦ</v>
      </c>
      <c r="B431" s="626" t="str">
        <f t="shared" si="31"/>
        <v>131397743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ИНТЕРКАПИТАЛ ПРОПЪРТИ ДЕВЕЛЪПМЪНТ АДСИЦ</v>
      </c>
      <c r="B432" s="626" t="str">
        <f t="shared" si="31"/>
        <v>131397743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ИНТЕРКАПИТАЛ ПРОПЪРТИ ДЕВЕЛЪПМЪНТ АДСИЦ</v>
      </c>
      <c r="B433" s="626" t="str">
        <f t="shared" si="31"/>
        <v>131397743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ИНТЕРКАПИТАЛ ПРОПЪРТИ ДЕВЕЛЪПМЪНТ АДСИЦ</v>
      </c>
      <c r="B434" s="626" t="str">
        <f t="shared" si="31"/>
        <v>131397743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31255</v>
      </c>
    </row>
    <row r="435" spans="1:8">
      <c r="A435" s="626" t="str">
        <f t="shared" si="30"/>
        <v>ИНТЕРКАПИТАЛ ПРОПЪРТИ ДЕВЕЛЪПМЪНТ АДСИЦ</v>
      </c>
      <c r="B435" s="626" t="str">
        <f t="shared" si="31"/>
        <v>131397743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ИНТЕРКАПИТАЛ ПРОПЪРТИ ДЕВЕЛЪПМЪНТ АДСИЦ</v>
      </c>
      <c r="B436" s="626" t="str">
        <f t="shared" si="31"/>
        <v>131397743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ИНТЕРКАПИТАЛ ПРОПЪРТИ ДЕВЕЛЪПМЪНТ АДСИЦ</v>
      </c>
      <c r="B437" s="626" t="str">
        <f t="shared" si="31"/>
        <v>131397743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31255</v>
      </c>
    </row>
    <row r="438" spans="1:8">
      <c r="A438" s="626" t="str">
        <f t="shared" si="30"/>
        <v>ИНТЕРКАПИТАЛ ПРОПЪРТИ ДЕВЕЛЪПМЪНТ АДСИЦ</v>
      </c>
      <c r="B438" s="626" t="str">
        <f t="shared" si="31"/>
        <v>131397743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ИНТЕРКАПИТАЛ ПРОПЪРТИ ДЕВЕЛЪПМЪНТ АДСИЦ</v>
      </c>
      <c r="B439" s="626" t="str">
        <f t="shared" si="31"/>
        <v>131397743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ИНТЕРКАПИТАЛ ПРОПЪРТИ ДЕВЕЛЪПМЪНТ АДСИЦ</v>
      </c>
      <c r="B440" s="626" t="str">
        <f t="shared" si="31"/>
        <v>131397743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ИНТЕРКАПИТАЛ ПРОПЪРТИ ДЕВЕЛЪПМЪНТ АДСИЦ</v>
      </c>
      <c r="B441" s="626" t="str">
        <f t="shared" si="31"/>
        <v>131397743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ИНТЕРКАПИТАЛ ПРОПЪРТИ ДЕВЕЛЪПМЪНТ АДСИЦ</v>
      </c>
      <c r="B442" s="626" t="str">
        <f t="shared" si="31"/>
        <v>131397743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ИНТЕРКАПИТАЛ ПРОПЪРТИ ДЕВЕЛЪПМЪНТ АДСИЦ</v>
      </c>
      <c r="B443" s="626" t="str">
        <f t="shared" si="31"/>
        <v>131397743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ИНТЕРКАПИТАЛ ПРОПЪРТИ ДЕВЕЛЪПМЪНТ АДСИЦ</v>
      </c>
      <c r="B444" s="626" t="str">
        <f t="shared" si="31"/>
        <v>131397743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ИНТЕРКАПИТАЛ ПРОПЪРТИ ДЕВЕЛЪПМЪНТ АДСИЦ</v>
      </c>
      <c r="B445" s="626" t="str">
        <f t="shared" si="31"/>
        <v>131397743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ИНТЕРКАПИТАЛ ПРОПЪРТИ ДЕВЕЛЪПМЪНТ АДСИЦ</v>
      </c>
      <c r="B446" s="626" t="str">
        <f t="shared" si="31"/>
        <v>131397743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ИНТЕРКАПИТАЛ ПРОПЪРТИ ДЕВЕЛЪПМЪНТ АДСИЦ</v>
      </c>
      <c r="B447" s="626" t="str">
        <f t="shared" si="31"/>
        <v>131397743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ИНТЕРКАПИТАЛ ПРОПЪРТИ ДЕВЕЛЪПМЪНТ АДСИЦ</v>
      </c>
      <c r="B448" s="626" t="str">
        <f t="shared" si="31"/>
        <v>131397743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ИНТЕРКАПИТАЛ ПРОПЪРТИ ДЕВЕЛЪПМЪНТ АДСИЦ</v>
      </c>
      <c r="B449" s="626" t="str">
        <f t="shared" si="31"/>
        <v>131397743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ИНТЕРКАПИТАЛ ПРОПЪРТИ ДЕВЕЛЪПМЪНТ АДСИЦ</v>
      </c>
      <c r="B450" s="626" t="str">
        <f t="shared" si="31"/>
        <v>131397743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ИНТЕРКАПИТАЛ ПРОПЪРТИ ДЕВЕЛЪПМЪНТ АДСИЦ</v>
      </c>
      <c r="B451" s="626" t="str">
        <f t="shared" si="31"/>
        <v>131397743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ИНТЕРКАПИТАЛ ПРОПЪРТИ ДЕВЕЛЪПМЪНТ АДСИЦ</v>
      </c>
      <c r="B452" s="626" t="str">
        <f t="shared" si="31"/>
        <v>131397743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ИНТЕРКАПИТАЛ ПРОПЪРТИ ДЕВЕЛЪПМЪНТ АДСИЦ</v>
      </c>
      <c r="B453" s="626" t="str">
        <f t="shared" si="31"/>
        <v>131397743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ИНТЕРКАПИТАЛ ПРОПЪРТИ ДЕВЕЛЪПМЪНТ АДСИЦ</v>
      </c>
      <c r="B454" s="626" t="str">
        <f t="shared" si="31"/>
        <v>131397743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ИНТЕРКАПИТАЛ ПРОПЪРТИ ДЕВЕЛЪПМЪНТ АДСИЦ</v>
      </c>
      <c r="B455" s="626" t="str">
        <f t="shared" si="31"/>
        <v>131397743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ИНТЕРКАПИТАЛ ПРОПЪРТИ ДЕВЕЛЪПМЪНТ АДСИЦ</v>
      </c>
      <c r="B456" s="626" t="str">
        <f t="shared" si="31"/>
        <v>131397743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ИНТЕРКАПИТАЛ ПРОПЪРТИ ДЕВЕЛЪПМЪНТ АДСИЦ</v>
      </c>
      <c r="B457" s="626" t="str">
        <f t="shared" si="31"/>
        <v>131397743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ИНТЕРКАПИТАЛ ПРОПЪРТИ ДЕВЕЛЪПМЪНТ АДСИЦ</v>
      </c>
      <c r="B458" s="626" t="str">
        <f t="shared" si="31"/>
        <v>131397743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ИНТЕРКАПИТАЛ ПРОПЪРТИ ДЕВЕЛЪПМЪНТ АДСИЦ</v>
      </c>
      <c r="B459" s="626" t="str">
        <f t="shared" si="31"/>
        <v>131397743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1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ИНТЕРКАПИТАЛ ПРОПЪРТИ ДЕВЕЛЪПМЪНТ АДСИЦ</v>
      </c>
      <c r="B461" s="626" t="str">
        <f t="shared" ref="B461:B524" si="34">pdeBulstat</f>
        <v>131397743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8660</v>
      </c>
    </row>
    <row r="462" spans="1:8">
      <c r="A462" s="626" t="str">
        <f t="shared" si="33"/>
        <v>ИНТЕРКАПИТАЛ ПРОПЪРТИ ДЕВЕЛЪПМЪНТ АДСИЦ</v>
      </c>
      <c r="B462" s="626" t="str">
        <f t="shared" si="34"/>
        <v>131397743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ИНТЕРКАПИТАЛ ПРОПЪРТИ ДЕВЕЛЪПМЪНТ АДСИЦ</v>
      </c>
      <c r="B463" s="626" t="str">
        <f t="shared" si="34"/>
        <v>131397743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1</v>
      </c>
    </row>
    <row r="464" spans="1:8">
      <c r="A464" s="626" t="str">
        <f t="shared" si="33"/>
        <v>ИНТЕРКАПИТАЛ ПРОПЪРТИ ДЕВЕЛЪПМЪНТ АДСИЦ</v>
      </c>
      <c r="B464" s="626" t="str">
        <f t="shared" si="34"/>
        <v>131397743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ИНТЕРКАПИТАЛ ПРОПЪРТИ ДЕВЕЛЪПМЪНТ АДСИЦ</v>
      </c>
      <c r="B465" s="626" t="str">
        <f t="shared" si="34"/>
        <v>131397743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ИНТЕРКАПИТАЛ ПРОПЪРТИ ДЕВЕЛЪПМЪНТ АДСИЦ</v>
      </c>
      <c r="B466" s="626" t="str">
        <f t="shared" si="34"/>
        <v>131397743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3</v>
      </c>
    </row>
    <row r="467" spans="1:8">
      <c r="A467" s="626" t="str">
        <f t="shared" si="33"/>
        <v>ИНТЕРКАПИТАЛ ПРОПЪРТИ ДЕВЕЛЪПМЪНТ АДСИЦ</v>
      </c>
      <c r="B467" s="626" t="str">
        <f t="shared" si="34"/>
        <v>131397743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ИНТЕРКАПИТАЛ ПРОПЪРТИ ДЕВЕЛЪПМЪНТ АДСИЦ</v>
      </c>
      <c r="B468" s="626" t="str">
        <f t="shared" si="34"/>
        <v>131397743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544</v>
      </c>
    </row>
    <row r="469" spans="1:8">
      <c r="A469" s="626" t="str">
        <f t="shared" si="33"/>
        <v>ИНТЕРКАПИТАЛ ПРОПЪРТИ ДЕВЕЛЪПМЪНТ АДСИЦ</v>
      </c>
      <c r="B469" s="626" t="str">
        <f t="shared" si="34"/>
        <v>131397743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9208</v>
      </c>
    </row>
    <row r="470" spans="1:8">
      <c r="A470" s="626" t="str">
        <f t="shared" si="33"/>
        <v>ИНТЕРКАПИТАЛ ПРОПЪРТИ ДЕВЕЛЪПМЪНТ АДСИЦ</v>
      </c>
      <c r="B470" s="626" t="str">
        <f t="shared" si="34"/>
        <v>131397743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39224</v>
      </c>
    </row>
    <row r="471" spans="1:8">
      <c r="A471" s="626" t="str">
        <f t="shared" si="33"/>
        <v>ИНТЕРКАПИТАЛ ПРОПЪРТИ ДЕВЕЛЪПМЪНТ АДСИЦ</v>
      </c>
      <c r="B471" s="626" t="str">
        <f t="shared" si="34"/>
        <v>131397743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ИНТЕРКАПИТАЛ ПРОПЪРТИ ДЕВЕЛЪПМЪНТ АДСИЦ</v>
      </c>
      <c r="B472" s="626" t="str">
        <f t="shared" si="34"/>
        <v>131397743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ИНТЕРКАПИТАЛ ПРОПЪРТИ ДЕВЕЛЪПМЪНТ АДСИЦ</v>
      </c>
      <c r="B473" s="626" t="str">
        <f t="shared" si="34"/>
        <v>131397743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ИНТЕРКАПИТАЛ ПРОПЪРТИ ДЕВЕЛЪПМЪНТ АДСИЦ</v>
      </c>
      <c r="B474" s="626" t="str">
        <f t="shared" si="34"/>
        <v>131397743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ИНТЕРКАПИТАЛ ПРОПЪРТИ ДЕВЕЛЪПМЪНТ АДСИЦ</v>
      </c>
      <c r="B475" s="626" t="str">
        <f t="shared" si="34"/>
        <v>131397743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ИНТЕРКАПИТАЛ ПРОПЪРТИ ДЕВЕЛЪПМЪНТ АДСИЦ</v>
      </c>
      <c r="B476" s="626" t="str">
        <f t="shared" si="34"/>
        <v>131397743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ИНТЕРКАПИТАЛ ПРОПЪРТИ ДЕВЕЛЪПМЪНТ АДСИЦ</v>
      </c>
      <c r="B477" s="626" t="str">
        <f t="shared" si="34"/>
        <v>131397743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0</v>
      </c>
    </row>
    <row r="478" spans="1:8">
      <c r="A478" s="626" t="str">
        <f t="shared" si="33"/>
        <v>ИНТЕРКАПИТАЛ ПРОПЪРТИ ДЕВЕЛЪПМЪНТ АДСИЦ</v>
      </c>
      <c r="B478" s="626" t="str">
        <f t="shared" si="34"/>
        <v>131397743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ИНТЕРКАПИТАЛ ПРОПЪРТИ ДЕВЕЛЪПМЪНТ АДСИЦ</v>
      </c>
      <c r="B479" s="626" t="str">
        <f t="shared" si="34"/>
        <v>131397743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ИНТЕРКАПИТАЛ ПРОПЪРТИ ДЕВЕЛЪПМЪНТ АДСИЦ</v>
      </c>
      <c r="B480" s="626" t="str">
        <f t="shared" si="34"/>
        <v>131397743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ИНТЕРКАПИТАЛ ПРОПЪРТИ ДЕВЕЛЪПМЪНТ АДСИЦ</v>
      </c>
      <c r="B481" s="626" t="str">
        <f t="shared" si="34"/>
        <v>131397743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ИНТЕРКАПИТАЛ ПРОПЪРТИ ДЕВЕЛЪПМЪНТ АДСИЦ</v>
      </c>
      <c r="B482" s="626" t="str">
        <f t="shared" si="34"/>
        <v>131397743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ИНТЕРКАПИТАЛ ПРОПЪРТИ ДЕВЕЛЪПМЪНТ АДСИЦ</v>
      </c>
      <c r="B483" s="626" t="str">
        <f t="shared" si="34"/>
        <v>131397743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ИНТЕРКАПИТАЛ ПРОПЪРТИ ДЕВЕЛЪПМЪНТ АДСИЦ</v>
      </c>
      <c r="B484" s="626" t="str">
        <f t="shared" si="34"/>
        <v>131397743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ИНТЕРКАПИТАЛ ПРОПЪРТИ ДЕВЕЛЪПМЪНТ АДСИЦ</v>
      </c>
      <c r="B485" s="626" t="str">
        <f t="shared" si="34"/>
        <v>131397743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ИНТЕРКАПИТАЛ ПРОПЪРТИ ДЕВЕЛЪПМЪНТ АДСИЦ</v>
      </c>
      <c r="B486" s="626" t="str">
        <f t="shared" si="34"/>
        <v>131397743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ИНТЕРКАПИТАЛ ПРОПЪРТИ ДЕВЕЛЪПМЪНТ АДСИЦ</v>
      </c>
      <c r="B487" s="626" t="str">
        <f t="shared" si="34"/>
        <v>131397743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ИНТЕРКАПИТАЛ ПРОПЪРТИ ДЕВЕЛЪПМЪНТ АДСИЦ</v>
      </c>
      <c r="B488" s="626" t="str">
        <f t="shared" si="34"/>
        <v>131397743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0</v>
      </c>
    </row>
    <row r="489" spans="1:8">
      <c r="A489" s="626" t="str">
        <f t="shared" si="33"/>
        <v>ИНТЕРКАПИТАЛ ПРОПЪРТИ ДЕВЕЛЪПМЪНТ АДСИЦ</v>
      </c>
      <c r="B489" s="626" t="str">
        <f t="shared" si="34"/>
        <v>131397743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ИНТЕРКАПИТАЛ ПРОПЪРТИ ДЕВЕЛЪПМЪНТ АДСИЦ</v>
      </c>
      <c r="B490" s="626" t="str">
        <f t="shared" si="34"/>
        <v>131397743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48432</v>
      </c>
    </row>
    <row r="491" spans="1:8">
      <c r="A491" s="626" t="str">
        <f t="shared" si="33"/>
        <v>ИНТЕРКАПИТАЛ ПРОПЪРТИ ДЕВЕЛЪПМЪНТ АДСИЦ</v>
      </c>
      <c r="B491" s="626" t="str">
        <f t="shared" si="34"/>
        <v>131397743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ИНТЕРКАПИТАЛ ПРОПЪРТИ ДЕВЕЛЪПМЪНТ АДСИЦ</v>
      </c>
      <c r="B492" s="626" t="str">
        <f t="shared" si="34"/>
        <v>131397743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ИНТЕРКАПИТАЛ ПРОПЪРТИ ДЕВЕЛЪПМЪНТ АДСИЦ</v>
      </c>
      <c r="B493" s="626" t="str">
        <f t="shared" si="34"/>
        <v>131397743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ИНТЕРКАПИТАЛ ПРОПЪРТИ ДЕВЕЛЪПМЪНТ АДСИЦ</v>
      </c>
      <c r="B494" s="626" t="str">
        <f t="shared" si="34"/>
        <v>131397743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ИНТЕРКАПИТАЛ ПРОПЪРТИ ДЕВЕЛЪПМЪНТ АДСИЦ</v>
      </c>
      <c r="B495" s="626" t="str">
        <f t="shared" si="34"/>
        <v>131397743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ИНТЕРКАПИТАЛ ПРОПЪРТИ ДЕВЕЛЪПМЪНТ АДСИЦ</v>
      </c>
      <c r="B496" s="626" t="str">
        <f t="shared" si="34"/>
        <v>131397743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ИНТЕРКАПИТАЛ ПРОПЪРТИ ДЕВЕЛЪПМЪНТ АДСИЦ</v>
      </c>
      <c r="B497" s="626" t="str">
        <f t="shared" si="34"/>
        <v>131397743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ИНТЕРКАПИТАЛ ПРОПЪРТИ ДЕВЕЛЪПМЪНТ АДСИЦ</v>
      </c>
      <c r="B498" s="626" t="str">
        <f t="shared" si="34"/>
        <v>131397743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ИНТЕРКАПИТАЛ ПРОПЪРТИ ДЕВЕЛЪПМЪНТ АДСИЦ</v>
      </c>
      <c r="B499" s="626" t="str">
        <f t="shared" si="34"/>
        <v>131397743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ИНТЕРКАПИТАЛ ПРОПЪРТИ ДЕВЕЛЪПМЪНТ АДСИЦ</v>
      </c>
      <c r="B500" s="626" t="str">
        <f t="shared" si="34"/>
        <v>131397743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ИНТЕРКАПИТАЛ ПРОПЪРТИ ДЕВЕЛЪПМЪНТ АДСИЦ</v>
      </c>
      <c r="B501" s="626" t="str">
        <f t="shared" si="34"/>
        <v>131397743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ИНТЕРКАПИТАЛ ПРОПЪРТИ ДЕВЕЛЪПМЪНТ АДСИЦ</v>
      </c>
      <c r="B502" s="626" t="str">
        <f t="shared" si="34"/>
        <v>131397743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ИНТЕРКАПИТАЛ ПРОПЪРТИ ДЕВЕЛЪПМЪНТ АДСИЦ</v>
      </c>
      <c r="B503" s="626" t="str">
        <f t="shared" si="34"/>
        <v>131397743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ИНТЕРКАПИТАЛ ПРОПЪРТИ ДЕВЕЛЪПМЪНТ АДСИЦ</v>
      </c>
      <c r="B504" s="626" t="str">
        <f t="shared" si="34"/>
        <v>131397743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ИНТЕРКАПИТАЛ ПРОПЪРТИ ДЕВЕЛЪПМЪНТ АДСИЦ</v>
      </c>
      <c r="B505" s="626" t="str">
        <f t="shared" si="34"/>
        <v>131397743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ИНТЕРКАПИТАЛ ПРОПЪРТИ ДЕВЕЛЪПМЪНТ АДСИЦ</v>
      </c>
      <c r="B506" s="626" t="str">
        <f t="shared" si="34"/>
        <v>131397743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ИНТЕРКАПИТАЛ ПРОПЪРТИ ДЕВЕЛЪПМЪНТ АДСИЦ</v>
      </c>
      <c r="B507" s="626" t="str">
        <f t="shared" si="34"/>
        <v>131397743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ИНТЕРКАПИТАЛ ПРОПЪРТИ ДЕВЕЛЪПМЪНТ АДСИЦ</v>
      </c>
      <c r="B508" s="626" t="str">
        <f t="shared" si="34"/>
        <v>131397743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ИНТЕРКАПИТАЛ ПРОПЪРТИ ДЕВЕЛЪПМЪНТ АДСИЦ</v>
      </c>
      <c r="B509" s="626" t="str">
        <f t="shared" si="34"/>
        <v>131397743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ИНТЕРКАПИТАЛ ПРОПЪРТИ ДЕВЕЛЪПМЪНТ АДСИЦ</v>
      </c>
      <c r="B510" s="626" t="str">
        <f t="shared" si="34"/>
        <v>131397743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ИНТЕРКАПИТАЛ ПРОПЪРТИ ДЕВЕЛЪПМЪНТ АДСИЦ</v>
      </c>
      <c r="B511" s="626" t="str">
        <f t="shared" si="34"/>
        <v>131397743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ИНТЕРКАПИТАЛ ПРОПЪРТИ ДЕВЕЛЪПМЪНТ АДСИЦ</v>
      </c>
      <c r="B512" s="626" t="str">
        <f t="shared" si="34"/>
        <v>131397743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ИНТЕРКАПИТАЛ ПРОПЪРТИ ДЕВЕЛЪПМЪНТ АДСИЦ</v>
      </c>
      <c r="B513" s="626" t="str">
        <f t="shared" si="34"/>
        <v>131397743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ИНТЕРКАПИТАЛ ПРОПЪРТИ ДЕВЕЛЪПМЪНТ АДСИЦ</v>
      </c>
      <c r="B514" s="626" t="str">
        <f t="shared" si="34"/>
        <v>131397743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ИНТЕРКАПИТАЛ ПРОПЪРТИ ДЕВЕЛЪПМЪНТ АДСИЦ</v>
      </c>
      <c r="B515" s="626" t="str">
        <f t="shared" si="34"/>
        <v>131397743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ИНТЕРКАПИТАЛ ПРОПЪРТИ ДЕВЕЛЪПМЪНТ АДСИЦ</v>
      </c>
      <c r="B516" s="626" t="str">
        <f t="shared" si="34"/>
        <v>131397743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ИНТЕРКАПИТАЛ ПРОПЪРТИ ДЕВЕЛЪПМЪНТ АДСИЦ</v>
      </c>
      <c r="B517" s="626" t="str">
        <f t="shared" si="34"/>
        <v>131397743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ИНТЕРКАПИТАЛ ПРОПЪРТИ ДЕВЕЛЪПМЪНТ АДСИЦ</v>
      </c>
      <c r="B518" s="626" t="str">
        <f t="shared" si="34"/>
        <v>131397743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ИНТЕРКАПИТАЛ ПРОПЪРТИ ДЕВЕЛЪПМЪНТ АДСИЦ</v>
      </c>
      <c r="B519" s="626" t="str">
        <f t="shared" si="34"/>
        <v>131397743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ИНТЕРКАПИТАЛ ПРОПЪРТИ ДЕВЕЛЪПМЪНТ АДСИЦ</v>
      </c>
      <c r="B520" s="626" t="str">
        <f t="shared" si="34"/>
        <v>131397743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ИНТЕРКАПИТАЛ ПРОПЪРТИ ДЕВЕЛЪПМЪНТ АДСИЦ</v>
      </c>
      <c r="B521" s="626" t="str">
        <f t="shared" si="34"/>
        <v>131397743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ИНТЕРКАПИТАЛ ПРОПЪРТИ ДЕВЕЛЪПМЪНТ АДСИЦ</v>
      </c>
      <c r="B522" s="626" t="str">
        <f t="shared" si="34"/>
        <v>131397743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ИНТЕРКАПИТАЛ ПРОПЪРТИ ДЕВЕЛЪПМЪНТ АДСИЦ</v>
      </c>
      <c r="B523" s="626" t="str">
        <f t="shared" si="34"/>
        <v>131397743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ИНТЕРКАПИТАЛ ПРОПЪРТИ ДЕВЕЛЪПМЪНТ АДСИЦ</v>
      </c>
      <c r="B524" s="626" t="str">
        <f t="shared" si="34"/>
        <v>131397743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ИНТЕРКАПИТАЛ ПРОПЪРТИ ДЕВЕЛЪПМЪНТ АДСИЦ</v>
      </c>
      <c r="B525" s="626" t="str">
        <f t="shared" ref="B525:B588" si="37">pdeBulstat</f>
        <v>131397743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ИНТЕРКАПИТАЛ ПРОПЪРТИ ДЕВЕЛЪПМЪНТ АДСИЦ</v>
      </c>
      <c r="B526" s="626" t="str">
        <f t="shared" si="37"/>
        <v>131397743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ИНТЕРКАПИТАЛ ПРОПЪРТИ ДЕВЕЛЪПМЪНТ АДСИЦ</v>
      </c>
      <c r="B527" s="626" t="str">
        <f t="shared" si="37"/>
        <v>131397743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ИНТЕРКАПИТАЛ ПРОПЪРТИ ДЕВЕЛЪПМЪНТ АДСИЦ</v>
      </c>
      <c r="B528" s="626" t="str">
        <f t="shared" si="37"/>
        <v>131397743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ИНТЕРКАПИТАЛ ПРОПЪРТИ ДЕВЕЛЪПМЪНТ АДСИЦ</v>
      </c>
      <c r="B529" s="626" t="str">
        <f t="shared" si="37"/>
        <v>131397743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ИНТЕРКАПИТАЛ ПРОПЪРТИ ДЕВЕЛЪПМЪНТ АДСИЦ</v>
      </c>
      <c r="B530" s="626" t="str">
        <f t="shared" si="37"/>
        <v>131397743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602</v>
      </c>
    </row>
    <row r="531" spans="1:8">
      <c r="A531" s="626" t="str">
        <f t="shared" si="36"/>
        <v>ИНТЕРКАПИТАЛ ПРОПЪРТИ ДЕВЕЛЪПМЪНТ АДСИЦ</v>
      </c>
      <c r="B531" s="626" t="str">
        <f t="shared" si="37"/>
        <v>131397743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ИНТЕРКАПИТАЛ ПРОПЪРТИ ДЕВЕЛЪПМЪНТ АДСИЦ</v>
      </c>
      <c r="B532" s="626" t="str">
        <f t="shared" si="37"/>
        <v>131397743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ИНТЕРКАПИТАЛ ПРОПЪРТИ ДЕВЕЛЪПМЪНТ АДСИЦ</v>
      </c>
      <c r="B533" s="626" t="str">
        <f t="shared" si="37"/>
        <v>131397743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ИНТЕРКАПИТАЛ ПРОПЪРТИ ДЕВЕЛЪПМЪНТ АДСИЦ</v>
      </c>
      <c r="B534" s="626" t="str">
        <f t="shared" si="37"/>
        <v>131397743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ИНТЕРКАПИТАЛ ПРОПЪРТИ ДЕВЕЛЪПМЪНТ АДСИЦ</v>
      </c>
      <c r="B535" s="626" t="str">
        <f t="shared" si="37"/>
        <v>131397743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ИНТЕРКАПИТАЛ ПРОПЪРТИ ДЕВЕЛЪПМЪНТ АДСИЦ</v>
      </c>
      <c r="B536" s="626" t="str">
        <f t="shared" si="37"/>
        <v>131397743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ИНТЕРКАПИТАЛ ПРОПЪРТИ ДЕВЕЛЪПМЪНТ АДСИЦ</v>
      </c>
      <c r="B537" s="626" t="str">
        <f t="shared" si="37"/>
        <v>131397743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ИНТЕРКАПИТАЛ ПРОПЪРТИ ДЕВЕЛЪПМЪНТ АДСИЦ</v>
      </c>
      <c r="B538" s="626" t="str">
        <f t="shared" si="37"/>
        <v>131397743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ИНТЕРКАПИТАЛ ПРОПЪРТИ ДЕВЕЛЪПМЪНТ АДСИЦ</v>
      </c>
      <c r="B539" s="626" t="str">
        <f t="shared" si="37"/>
        <v>131397743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ИНТЕРКАПИТАЛ ПРОПЪРТИ ДЕВЕЛЪПМЪНТ АДСИЦ</v>
      </c>
      <c r="B540" s="626" t="str">
        <f t="shared" si="37"/>
        <v>131397743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ИНТЕРКАПИТАЛ ПРОПЪРТИ ДЕВЕЛЪПМЪНТ АДСИЦ</v>
      </c>
      <c r="B541" s="626" t="str">
        <f t="shared" si="37"/>
        <v>131397743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ИНТЕРКАПИТАЛ ПРОПЪРТИ ДЕВЕЛЪПМЪНТ АДСИЦ</v>
      </c>
      <c r="B542" s="626" t="str">
        <f t="shared" si="37"/>
        <v>131397743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ИНТЕРКАПИТАЛ ПРОПЪРТИ ДЕВЕЛЪПМЪНТ АДСИЦ</v>
      </c>
      <c r="B543" s="626" t="str">
        <f t="shared" si="37"/>
        <v>131397743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ИНТЕРКАПИТАЛ ПРОПЪРТИ ДЕВЕЛЪПМЪНТ АДСИЦ</v>
      </c>
      <c r="B544" s="626" t="str">
        <f t="shared" si="37"/>
        <v>131397743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ИНТЕРКАПИТАЛ ПРОПЪРТИ ДЕВЕЛЪПМЪНТ АДСИЦ</v>
      </c>
      <c r="B545" s="626" t="str">
        <f t="shared" si="37"/>
        <v>131397743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ИНТЕРКАПИТАЛ ПРОПЪРТИ ДЕВЕЛЪПМЪНТ АДСИЦ</v>
      </c>
      <c r="B546" s="626" t="str">
        <f t="shared" si="37"/>
        <v>131397743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ИНТЕРКАПИТАЛ ПРОПЪРТИ ДЕВЕЛЪПМЪНТ АДСИЦ</v>
      </c>
      <c r="B547" s="626" t="str">
        <f t="shared" si="37"/>
        <v>131397743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ИНТЕРКАПИТАЛ ПРОПЪРТИ ДЕВЕЛЪПМЪНТ АДСИЦ</v>
      </c>
      <c r="B548" s="626" t="str">
        <f t="shared" si="37"/>
        <v>131397743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ИНТЕРКАПИТАЛ ПРОПЪРТИ ДЕВЕЛЪПМЪНТ АДСИЦ</v>
      </c>
      <c r="B549" s="626" t="str">
        <f t="shared" si="37"/>
        <v>131397743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ИНТЕРКАПИТАЛ ПРОПЪРТИ ДЕВЕЛЪПМЪНТ АДСИЦ</v>
      </c>
      <c r="B550" s="626" t="str">
        <f t="shared" si="37"/>
        <v>131397743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602</v>
      </c>
    </row>
    <row r="551" spans="1:8">
      <c r="A551" s="626" t="str">
        <f t="shared" si="36"/>
        <v>ИНТЕРКАПИТАЛ ПРОПЪРТИ ДЕВЕЛЪПМЪНТ АДСИЦ</v>
      </c>
      <c r="B551" s="626" t="str">
        <f t="shared" si="37"/>
        <v>131397743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8660</v>
      </c>
    </row>
    <row r="552" spans="1:8">
      <c r="A552" s="626" t="str">
        <f t="shared" si="36"/>
        <v>ИНТЕРКАПИТАЛ ПРОПЪРТИ ДЕВЕЛЪПМЪНТ АДСИЦ</v>
      </c>
      <c r="B552" s="626" t="str">
        <f t="shared" si="37"/>
        <v>131397743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ИНТЕРКАПИТАЛ ПРОПЪРТИ ДЕВЕЛЪПМЪНТ АДСИЦ</v>
      </c>
      <c r="B553" s="626" t="str">
        <f t="shared" si="37"/>
        <v>131397743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1</v>
      </c>
    </row>
    <row r="554" spans="1:8">
      <c r="A554" s="626" t="str">
        <f t="shared" si="36"/>
        <v>ИНТЕРКАПИТАЛ ПРОПЪРТИ ДЕВЕЛЪПМЪНТ АДСИЦ</v>
      </c>
      <c r="B554" s="626" t="str">
        <f t="shared" si="37"/>
        <v>131397743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ИНТЕРКАПИТАЛ ПРОПЪРТИ ДЕВЕЛЪПМЪНТ АДСИЦ</v>
      </c>
      <c r="B555" s="626" t="str">
        <f t="shared" si="37"/>
        <v>131397743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ИНТЕРКАПИТАЛ ПРОПЪРТИ ДЕВЕЛЪПМЪНТ АДСИЦ</v>
      </c>
      <c r="B556" s="626" t="str">
        <f t="shared" si="37"/>
        <v>131397743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3</v>
      </c>
    </row>
    <row r="557" spans="1:8">
      <c r="A557" s="626" t="str">
        <f t="shared" si="36"/>
        <v>ИНТЕРКАПИТАЛ ПРОПЪРТИ ДЕВЕЛЪПМЪНТ АДСИЦ</v>
      </c>
      <c r="B557" s="626" t="str">
        <f t="shared" si="37"/>
        <v>131397743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ИНТЕРКАПИТАЛ ПРОПЪРТИ ДЕВЕЛЪПМЪНТ АДСИЦ</v>
      </c>
      <c r="B558" s="626" t="str">
        <f t="shared" si="37"/>
        <v>131397743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544</v>
      </c>
    </row>
    <row r="559" spans="1:8">
      <c r="A559" s="626" t="str">
        <f t="shared" si="36"/>
        <v>ИНТЕРКАПИТАЛ ПРОПЪРТИ ДЕВЕЛЪПМЪНТ АДСИЦ</v>
      </c>
      <c r="B559" s="626" t="str">
        <f t="shared" si="37"/>
        <v>131397743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9208</v>
      </c>
    </row>
    <row r="560" spans="1:8">
      <c r="A560" s="626" t="str">
        <f t="shared" si="36"/>
        <v>ИНТЕРКАПИТАЛ ПРОПЪРТИ ДЕВЕЛЪПМЪНТ АДСИЦ</v>
      </c>
      <c r="B560" s="626" t="str">
        <f t="shared" si="37"/>
        <v>131397743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38622</v>
      </c>
    </row>
    <row r="561" spans="1:8">
      <c r="A561" s="626" t="str">
        <f t="shared" si="36"/>
        <v>ИНТЕРКАПИТАЛ ПРОПЪРТИ ДЕВЕЛЪПМЪНТ АДСИЦ</v>
      </c>
      <c r="B561" s="626" t="str">
        <f t="shared" si="37"/>
        <v>131397743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ИНТЕРКАПИТАЛ ПРОПЪРТИ ДЕВЕЛЪПМЪНТ АДСИЦ</v>
      </c>
      <c r="B562" s="626" t="str">
        <f t="shared" si="37"/>
        <v>131397743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ИНТЕРКАПИТАЛ ПРОПЪРТИ ДЕВЕЛЪПМЪНТ АДСИЦ</v>
      </c>
      <c r="B563" s="626" t="str">
        <f t="shared" si="37"/>
        <v>131397743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ИНТЕРКАПИТАЛ ПРОПЪРТИ ДЕВЕЛЪПМЪНТ АДСИЦ</v>
      </c>
      <c r="B564" s="626" t="str">
        <f t="shared" si="37"/>
        <v>131397743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ИНТЕРКАПИТАЛ ПРОПЪРТИ ДЕВЕЛЪПМЪНТ АДСИЦ</v>
      </c>
      <c r="B565" s="626" t="str">
        <f t="shared" si="37"/>
        <v>131397743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ИНТЕРКАПИТАЛ ПРОПЪРТИ ДЕВЕЛЪПМЪНТ АДСИЦ</v>
      </c>
      <c r="B566" s="626" t="str">
        <f t="shared" si="37"/>
        <v>131397743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ИНТЕРКАПИТАЛ ПРОПЪРТИ ДЕВЕЛЪПМЪНТ АДСИЦ</v>
      </c>
      <c r="B567" s="626" t="str">
        <f t="shared" si="37"/>
        <v>131397743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0</v>
      </c>
    </row>
    <row r="568" spans="1:8">
      <c r="A568" s="626" t="str">
        <f t="shared" si="36"/>
        <v>ИНТЕРКАПИТАЛ ПРОПЪРТИ ДЕВЕЛЪПМЪНТ АДСИЦ</v>
      </c>
      <c r="B568" s="626" t="str">
        <f t="shared" si="37"/>
        <v>131397743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ИНТЕРКАПИТАЛ ПРОПЪРТИ ДЕВЕЛЪПМЪНТ АДСИЦ</v>
      </c>
      <c r="B569" s="626" t="str">
        <f t="shared" si="37"/>
        <v>131397743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ИНТЕРКАПИТАЛ ПРОПЪРТИ ДЕВЕЛЪПМЪНТ АДСИЦ</v>
      </c>
      <c r="B570" s="626" t="str">
        <f t="shared" si="37"/>
        <v>131397743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ИНТЕРКАПИТАЛ ПРОПЪРТИ ДЕВЕЛЪПМЪНТ АДСИЦ</v>
      </c>
      <c r="B571" s="626" t="str">
        <f t="shared" si="37"/>
        <v>131397743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ИНТЕРКАПИТАЛ ПРОПЪРТИ ДЕВЕЛЪПМЪНТ АДСИЦ</v>
      </c>
      <c r="B572" s="626" t="str">
        <f t="shared" si="37"/>
        <v>131397743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ИНТЕРКАПИТАЛ ПРОПЪРТИ ДЕВЕЛЪПМЪНТ АДСИЦ</v>
      </c>
      <c r="B573" s="626" t="str">
        <f t="shared" si="37"/>
        <v>131397743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ИНТЕРКАПИТАЛ ПРОПЪРТИ ДЕВЕЛЪПМЪНТ АДСИЦ</v>
      </c>
      <c r="B574" s="626" t="str">
        <f t="shared" si="37"/>
        <v>131397743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ИНТЕРКАПИТАЛ ПРОПЪРТИ ДЕВЕЛЪПМЪНТ АДСИЦ</v>
      </c>
      <c r="B575" s="626" t="str">
        <f t="shared" si="37"/>
        <v>131397743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ИНТЕРКАПИТАЛ ПРОПЪРТИ ДЕВЕЛЪПМЪНТ АДСИЦ</v>
      </c>
      <c r="B576" s="626" t="str">
        <f t="shared" si="37"/>
        <v>131397743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ИНТЕРКАПИТАЛ ПРОПЪРТИ ДЕВЕЛЪПМЪНТ АДСИЦ</v>
      </c>
      <c r="B577" s="626" t="str">
        <f t="shared" si="37"/>
        <v>131397743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ИНТЕРКАПИТАЛ ПРОПЪРТИ ДЕВЕЛЪПМЪНТ АДСИЦ</v>
      </c>
      <c r="B578" s="626" t="str">
        <f t="shared" si="37"/>
        <v>131397743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0</v>
      </c>
    </row>
    <row r="579" spans="1:8">
      <c r="A579" s="626" t="str">
        <f t="shared" si="36"/>
        <v>ИНТЕРКАПИТАЛ ПРОПЪРТИ ДЕВЕЛЪПМЪНТ АДСИЦ</v>
      </c>
      <c r="B579" s="626" t="str">
        <f t="shared" si="37"/>
        <v>131397743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ИНТЕРКАПИТАЛ ПРОПЪРТИ ДЕВЕЛЪПМЪНТ АДСИЦ</v>
      </c>
      <c r="B580" s="626" t="str">
        <f t="shared" si="37"/>
        <v>131397743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47830</v>
      </c>
    </row>
    <row r="581" spans="1:8">
      <c r="A581" s="626" t="str">
        <f t="shared" si="36"/>
        <v>ИНТЕРКАПИТАЛ ПРОПЪРТИ ДЕВЕЛЪПМЪНТ АДСИЦ</v>
      </c>
      <c r="B581" s="626" t="str">
        <f t="shared" si="37"/>
        <v>131397743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ИНТЕРКАПИТАЛ ПРОПЪРТИ ДЕВЕЛЪПМЪНТ АДСИЦ</v>
      </c>
      <c r="B582" s="626" t="str">
        <f t="shared" si="37"/>
        <v>131397743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ИНТЕРКАПИТАЛ ПРОПЪРТИ ДЕВЕЛЪПМЪНТ АДСИЦ</v>
      </c>
      <c r="B583" s="626" t="str">
        <f t="shared" si="37"/>
        <v>131397743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ИНТЕРКАПИТАЛ ПРОПЪРТИ ДЕВЕЛЪПМЪНТ АДСИЦ</v>
      </c>
      <c r="B584" s="626" t="str">
        <f t="shared" si="37"/>
        <v>131397743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ИНТЕРКАПИТАЛ ПРОПЪРТИ ДЕВЕЛЪПМЪНТ АДСИЦ</v>
      </c>
      <c r="B585" s="626" t="str">
        <f t="shared" si="37"/>
        <v>131397743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ИНТЕРКАПИТАЛ ПРОПЪРТИ ДЕВЕЛЪПМЪНТ АДСИЦ</v>
      </c>
      <c r="B586" s="626" t="str">
        <f t="shared" si="37"/>
        <v>131397743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ИНТЕРКАПИТАЛ ПРОПЪРТИ ДЕВЕЛЪПМЪНТ АДСИЦ</v>
      </c>
      <c r="B587" s="626" t="str">
        <f t="shared" si="37"/>
        <v>131397743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ИНТЕРКАПИТАЛ ПРОПЪРТИ ДЕВЕЛЪПМЪНТ АДСИЦ</v>
      </c>
      <c r="B588" s="626" t="str">
        <f t="shared" si="37"/>
        <v>131397743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ИНТЕРКАПИТАЛ ПРОПЪРТИ ДЕВЕЛЪПМЪНТ АДСИЦ</v>
      </c>
      <c r="B589" s="626" t="str">
        <f t="shared" ref="B589:B652" si="40">pdeBulstat</f>
        <v>131397743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ИНТЕРКАПИТАЛ ПРОПЪРТИ ДЕВЕЛЪПМЪНТ АДСИЦ</v>
      </c>
      <c r="B590" s="626" t="str">
        <f t="shared" si="40"/>
        <v>131397743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ИНТЕРКАПИТАЛ ПРОПЪРТИ ДЕВЕЛЪПМЪНТ АДСИЦ</v>
      </c>
      <c r="B591" s="626" t="str">
        <f t="shared" si="40"/>
        <v>131397743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ИНТЕРКАПИТАЛ ПРОПЪРТИ ДЕВЕЛЪПМЪНТ АДСИЦ</v>
      </c>
      <c r="B592" s="626" t="str">
        <f t="shared" si="40"/>
        <v>131397743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ИНТЕРКАПИТАЛ ПРОПЪРТИ ДЕВЕЛЪПМЪНТ АДСИЦ</v>
      </c>
      <c r="B593" s="626" t="str">
        <f t="shared" si="40"/>
        <v>131397743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ИНТЕРКАПИТАЛ ПРОПЪРТИ ДЕВЕЛЪПМЪНТ АДСИЦ</v>
      </c>
      <c r="B594" s="626" t="str">
        <f t="shared" si="40"/>
        <v>131397743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ИНТЕРКАПИТАЛ ПРОПЪРТИ ДЕВЕЛЪПМЪНТ АДСИЦ</v>
      </c>
      <c r="B595" s="626" t="str">
        <f t="shared" si="40"/>
        <v>131397743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ИНТЕРКАПИТАЛ ПРОПЪРТИ ДЕВЕЛЪПМЪНТ АДСИЦ</v>
      </c>
      <c r="B596" s="626" t="str">
        <f t="shared" si="40"/>
        <v>131397743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ИНТЕРКАПИТАЛ ПРОПЪРТИ ДЕВЕЛЪПМЪНТ АДСИЦ</v>
      </c>
      <c r="B597" s="626" t="str">
        <f t="shared" si="40"/>
        <v>131397743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ИНТЕРКАПИТАЛ ПРОПЪРТИ ДЕВЕЛЪПМЪНТ АДСИЦ</v>
      </c>
      <c r="B598" s="626" t="str">
        <f t="shared" si="40"/>
        <v>131397743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ИНТЕРКАПИТАЛ ПРОПЪРТИ ДЕВЕЛЪПМЪНТ АДСИЦ</v>
      </c>
      <c r="B599" s="626" t="str">
        <f t="shared" si="40"/>
        <v>131397743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ИНТЕРКАПИТАЛ ПРОПЪРТИ ДЕВЕЛЪПМЪНТ АДСИЦ</v>
      </c>
      <c r="B600" s="626" t="str">
        <f t="shared" si="40"/>
        <v>131397743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ИНТЕРКАПИТАЛ ПРОПЪРТИ ДЕВЕЛЪПМЪНТ АДСИЦ</v>
      </c>
      <c r="B601" s="626" t="str">
        <f t="shared" si="40"/>
        <v>131397743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ИНТЕРКАПИТАЛ ПРОПЪРТИ ДЕВЕЛЪПМЪНТ АДСИЦ</v>
      </c>
      <c r="B602" s="626" t="str">
        <f t="shared" si="40"/>
        <v>131397743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ИНТЕРКАПИТАЛ ПРОПЪРТИ ДЕВЕЛЪПМЪНТ АДСИЦ</v>
      </c>
      <c r="B603" s="626" t="str">
        <f t="shared" si="40"/>
        <v>131397743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ИНТЕРКАПИТАЛ ПРОПЪРТИ ДЕВЕЛЪПМЪНТ АДСИЦ</v>
      </c>
      <c r="B604" s="626" t="str">
        <f t="shared" si="40"/>
        <v>131397743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ИНТЕРКАПИТАЛ ПРОПЪРТИ ДЕВЕЛЪПМЪНТ АДСИЦ</v>
      </c>
      <c r="B605" s="626" t="str">
        <f t="shared" si="40"/>
        <v>131397743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ИНТЕРКАПИТАЛ ПРОПЪРТИ ДЕВЕЛЪПМЪНТ АДСИЦ</v>
      </c>
      <c r="B606" s="626" t="str">
        <f t="shared" si="40"/>
        <v>131397743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ИНТЕРКАПИТАЛ ПРОПЪРТИ ДЕВЕЛЪПМЪНТ АДСИЦ</v>
      </c>
      <c r="B607" s="626" t="str">
        <f t="shared" si="40"/>
        <v>131397743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ИНТЕРКАПИТАЛ ПРОПЪРТИ ДЕВЕЛЪПМЪНТ АДСИЦ</v>
      </c>
      <c r="B608" s="626" t="str">
        <f t="shared" si="40"/>
        <v>131397743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ИНТЕРКАПИТАЛ ПРОПЪРТИ ДЕВЕЛЪПМЪНТ АДСИЦ</v>
      </c>
      <c r="B609" s="626" t="str">
        <f t="shared" si="40"/>
        <v>131397743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ИНТЕРКАПИТАЛ ПРОПЪРТИ ДЕВЕЛЪПМЪНТ АДСИЦ</v>
      </c>
      <c r="B610" s="626" t="str">
        <f t="shared" si="40"/>
        <v>131397743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ИНТЕРКАПИТАЛ ПРОПЪРТИ ДЕВЕЛЪПМЪНТ АДСИЦ</v>
      </c>
      <c r="B611" s="626" t="str">
        <f t="shared" si="40"/>
        <v>131397743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ИНТЕРКАПИТАЛ ПРОПЪРТИ ДЕВЕЛЪПМЪНТ АДСИЦ</v>
      </c>
      <c r="B612" s="626" t="str">
        <f t="shared" si="40"/>
        <v>131397743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ИНТЕРКАПИТАЛ ПРОПЪРТИ ДЕВЕЛЪПМЪНТ АДСИЦ</v>
      </c>
      <c r="B613" s="626" t="str">
        <f t="shared" si="40"/>
        <v>131397743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ИНТЕРКАПИТАЛ ПРОПЪРТИ ДЕВЕЛЪПМЪНТ АДСИЦ</v>
      </c>
      <c r="B614" s="626" t="str">
        <f t="shared" si="40"/>
        <v>131397743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ИНТЕРКАПИТАЛ ПРОПЪРТИ ДЕВЕЛЪПМЪНТ АДСИЦ</v>
      </c>
      <c r="B615" s="626" t="str">
        <f t="shared" si="40"/>
        <v>131397743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ИНТЕРКАПИТАЛ ПРОПЪРТИ ДЕВЕЛЪПМЪНТ АДСИЦ</v>
      </c>
      <c r="B616" s="626" t="str">
        <f t="shared" si="40"/>
        <v>131397743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ИНТЕРКАПИТАЛ ПРОПЪРТИ ДЕВЕЛЪПМЪНТ АДСИЦ</v>
      </c>
      <c r="B617" s="626" t="str">
        <f t="shared" si="40"/>
        <v>131397743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ИНТЕРКАПИТАЛ ПРОПЪРТИ ДЕВЕЛЪПМЪНТ АДСИЦ</v>
      </c>
      <c r="B618" s="626" t="str">
        <f t="shared" si="40"/>
        <v>131397743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ИНТЕРКАПИТАЛ ПРОПЪРТИ ДЕВЕЛЪПМЪНТ АДСИЦ</v>
      </c>
      <c r="B619" s="626" t="str">
        <f t="shared" si="40"/>
        <v>131397743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ИНТЕРКАПИТАЛ ПРОПЪРТИ ДЕВЕЛЪПМЪНТ АДСИЦ</v>
      </c>
      <c r="B620" s="626" t="str">
        <f t="shared" si="40"/>
        <v>131397743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ИНТЕРКАПИТАЛ ПРОПЪРТИ ДЕВЕЛЪПМЪНТ АДСИЦ</v>
      </c>
      <c r="B621" s="626" t="str">
        <f t="shared" si="40"/>
        <v>131397743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ИНТЕРКАПИТАЛ ПРОПЪРТИ ДЕВЕЛЪПМЪНТ АДСИЦ</v>
      </c>
      <c r="B622" s="626" t="str">
        <f t="shared" si="40"/>
        <v>131397743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ИНТЕРКАПИТАЛ ПРОПЪРТИ ДЕВЕЛЪПМЪНТ АДСИЦ</v>
      </c>
      <c r="B623" s="626" t="str">
        <f t="shared" si="40"/>
        <v>131397743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ИНТЕРКАПИТАЛ ПРОПЪРТИ ДЕВЕЛЪПМЪНТ АДСИЦ</v>
      </c>
      <c r="B624" s="626" t="str">
        <f t="shared" si="40"/>
        <v>131397743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ИНТЕРКАПИТАЛ ПРОПЪРТИ ДЕВЕЛЪПМЪНТ АДСИЦ</v>
      </c>
      <c r="B625" s="626" t="str">
        <f t="shared" si="40"/>
        <v>131397743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ИНТЕРКАПИТАЛ ПРОПЪРТИ ДЕВЕЛЪПМЪНТ АДСИЦ</v>
      </c>
      <c r="B626" s="626" t="str">
        <f t="shared" si="40"/>
        <v>131397743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ИНТЕРКАПИТАЛ ПРОПЪРТИ ДЕВЕЛЪПМЪНТ АДСИЦ</v>
      </c>
      <c r="B627" s="626" t="str">
        <f t="shared" si="40"/>
        <v>131397743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ИНТЕРКАПИТАЛ ПРОПЪРТИ ДЕВЕЛЪПМЪНТ АДСИЦ</v>
      </c>
      <c r="B628" s="626" t="str">
        <f t="shared" si="40"/>
        <v>131397743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ИНТЕРКАПИТАЛ ПРОПЪРТИ ДЕВЕЛЪПМЪНТ АДСИЦ</v>
      </c>
      <c r="B629" s="626" t="str">
        <f t="shared" si="40"/>
        <v>131397743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ИНТЕРКАПИТАЛ ПРОПЪРТИ ДЕВЕЛЪПМЪНТ АДСИЦ</v>
      </c>
      <c r="B630" s="626" t="str">
        <f t="shared" si="40"/>
        <v>131397743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ИНТЕРКАПИТАЛ ПРОПЪРТИ ДЕВЕЛЪПМЪНТ АДСИЦ</v>
      </c>
      <c r="B631" s="626" t="str">
        <f t="shared" si="40"/>
        <v>131397743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ИНТЕРКАПИТАЛ ПРОПЪРТИ ДЕВЕЛЪПМЪНТ АДСИЦ</v>
      </c>
      <c r="B632" s="626" t="str">
        <f t="shared" si="40"/>
        <v>131397743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ИНТЕРКАПИТАЛ ПРОПЪРТИ ДЕВЕЛЪПМЪНТ АДСИЦ</v>
      </c>
      <c r="B633" s="626" t="str">
        <f t="shared" si="40"/>
        <v>131397743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ИНТЕРКАПИТАЛ ПРОПЪРТИ ДЕВЕЛЪПМЪНТ АДСИЦ</v>
      </c>
      <c r="B634" s="626" t="str">
        <f t="shared" si="40"/>
        <v>131397743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ИНТЕРКАПИТАЛ ПРОПЪРТИ ДЕВЕЛЪПМЪНТ АДСИЦ</v>
      </c>
      <c r="B635" s="626" t="str">
        <f t="shared" si="40"/>
        <v>131397743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ИНТЕРКАПИТАЛ ПРОПЪРТИ ДЕВЕЛЪПМЪНТ АДСИЦ</v>
      </c>
      <c r="B636" s="626" t="str">
        <f t="shared" si="40"/>
        <v>131397743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ИНТЕРКАПИТАЛ ПРОПЪРТИ ДЕВЕЛЪПМЪНТ АДСИЦ</v>
      </c>
      <c r="B637" s="626" t="str">
        <f t="shared" si="40"/>
        <v>131397743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ИНТЕРКАПИТАЛ ПРОПЪРТИ ДЕВЕЛЪПМЪНТ АДСИЦ</v>
      </c>
      <c r="B638" s="626" t="str">
        <f t="shared" si="40"/>
        <v>131397743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ИНТЕРКАПИТАЛ ПРОПЪРТИ ДЕВЕЛЪПМЪНТ АДСИЦ</v>
      </c>
      <c r="B639" s="626" t="str">
        <f t="shared" si="40"/>
        <v>131397743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ИНТЕРКАПИТАЛ ПРОПЪРТИ ДЕВЕЛЪПМЪНТ АДСИЦ</v>
      </c>
      <c r="B640" s="626" t="str">
        <f t="shared" si="40"/>
        <v>131397743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ИНТЕРКАПИТАЛ ПРОПЪРТИ ДЕВЕЛЪПМЪНТ АДСИЦ</v>
      </c>
      <c r="B641" s="626" t="str">
        <f t="shared" si="40"/>
        <v>131397743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8660</v>
      </c>
    </row>
    <row r="642" spans="1:8">
      <c r="A642" s="626" t="str">
        <f t="shared" si="39"/>
        <v>ИНТЕРКАПИТАЛ ПРОПЪРТИ ДЕВЕЛЪПМЪНТ АДСИЦ</v>
      </c>
      <c r="B642" s="626" t="str">
        <f t="shared" si="40"/>
        <v>131397743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ИНТЕРКАПИТАЛ ПРОПЪРТИ ДЕВЕЛЪПМЪНТ АДСИЦ</v>
      </c>
      <c r="B643" s="626" t="str">
        <f t="shared" si="40"/>
        <v>131397743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1</v>
      </c>
    </row>
    <row r="644" spans="1:8">
      <c r="A644" s="626" t="str">
        <f t="shared" si="39"/>
        <v>ИНТЕРКАПИТАЛ ПРОПЪРТИ ДЕВЕЛЪПМЪНТ АДСИЦ</v>
      </c>
      <c r="B644" s="626" t="str">
        <f t="shared" si="40"/>
        <v>131397743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ИНТЕРКАПИТАЛ ПРОПЪРТИ ДЕВЕЛЪПМЪНТ АДСИЦ</v>
      </c>
      <c r="B645" s="626" t="str">
        <f t="shared" si="40"/>
        <v>131397743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ИНТЕРКАПИТАЛ ПРОПЪРТИ ДЕВЕЛЪПМЪНТ АДСИЦ</v>
      </c>
      <c r="B646" s="626" t="str">
        <f t="shared" si="40"/>
        <v>131397743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3</v>
      </c>
    </row>
    <row r="647" spans="1:8">
      <c r="A647" s="626" t="str">
        <f t="shared" si="39"/>
        <v>ИНТЕРКАПИТАЛ ПРОПЪРТИ ДЕВЕЛЪПМЪНТ АДСИЦ</v>
      </c>
      <c r="B647" s="626" t="str">
        <f t="shared" si="40"/>
        <v>131397743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ИНТЕРКАПИТАЛ ПРОПЪРТИ ДЕВЕЛЪПМЪНТ АДСИЦ</v>
      </c>
      <c r="B648" s="626" t="str">
        <f t="shared" si="40"/>
        <v>131397743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544</v>
      </c>
    </row>
    <row r="649" spans="1:8">
      <c r="A649" s="626" t="str">
        <f t="shared" si="39"/>
        <v>ИНТЕРКАПИТАЛ ПРОПЪРТИ ДЕВЕЛЪПМЪНТ АДСИЦ</v>
      </c>
      <c r="B649" s="626" t="str">
        <f t="shared" si="40"/>
        <v>131397743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9208</v>
      </c>
    </row>
    <row r="650" spans="1:8">
      <c r="A650" s="626" t="str">
        <f t="shared" si="39"/>
        <v>ИНТЕРКАПИТАЛ ПРОПЪРТИ ДЕВЕЛЪПМЪНТ АДСИЦ</v>
      </c>
      <c r="B650" s="626" t="str">
        <f t="shared" si="40"/>
        <v>131397743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38622</v>
      </c>
    </row>
    <row r="651" spans="1:8">
      <c r="A651" s="626" t="str">
        <f t="shared" si="39"/>
        <v>ИНТЕРКАПИТАЛ ПРОПЪРТИ ДЕВЕЛЪПМЪНТ АДСИЦ</v>
      </c>
      <c r="B651" s="626" t="str">
        <f t="shared" si="40"/>
        <v>131397743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ИНТЕРКАПИТАЛ ПРОПЪРТИ ДЕВЕЛЪПМЪНТ АДСИЦ</v>
      </c>
      <c r="B652" s="626" t="str">
        <f t="shared" si="40"/>
        <v>131397743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ИНТЕРКАПИТАЛ ПРОПЪРТИ ДЕВЕЛЪПМЪНТ АДСИЦ</v>
      </c>
      <c r="B653" s="626" t="str">
        <f t="shared" ref="B653:B716" si="43">pdeBulstat</f>
        <v>131397743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ИНТЕРКАПИТАЛ ПРОПЪРТИ ДЕВЕЛЪПМЪНТ АДСИЦ</v>
      </c>
      <c r="B654" s="626" t="str">
        <f t="shared" si="43"/>
        <v>131397743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ИНТЕРКАПИТАЛ ПРОПЪРТИ ДЕВЕЛЪПМЪНТ АДСИЦ</v>
      </c>
      <c r="B655" s="626" t="str">
        <f t="shared" si="43"/>
        <v>131397743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ИНТЕРКАПИТАЛ ПРОПЪРТИ ДЕВЕЛЪПМЪНТ АДСИЦ</v>
      </c>
      <c r="B656" s="626" t="str">
        <f t="shared" si="43"/>
        <v>131397743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ИНТЕРКАПИТАЛ ПРОПЪРТИ ДЕВЕЛЪПМЪНТ АДСИЦ</v>
      </c>
      <c r="B657" s="626" t="str">
        <f t="shared" si="43"/>
        <v>131397743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0</v>
      </c>
    </row>
    <row r="658" spans="1:8">
      <c r="A658" s="626" t="str">
        <f t="shared" si="42"/>
        <v>ИНТЕРКАПИТАЛ ПРОПЪРТИ ДЕВЕЛЪПМЪНТ АДСИЦ</v>
      </c>
      <c r="B658" s="626" t="str">
        <f t="shared" si="43"/>
        <v>131397743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ИНТЕРКАПИТАЛ ПРОПЪРТИ ДЕВЕЛЪПМЪНТ АДСИЦ</v>
      </c>
      <c r="B659" s="626" t="str">
        <f t="shared" si="43"/>
        <v>131397743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ИНТЕРКАПИТАЛ ПРОПЪРТИ ДЕВЕЛЪПМЪНТ АДСИЦ</v>
      </c>
      <c r="B660" s="626" t="str">
        <f t="shared" si="43"/>
        <v>131397743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ИНТЕРКАПИТАЛ ПРОПЪРТИ ДЕВЕЛЪПМЪНТ АДСИЦ</v>
      </c>
      <c r="B661" s="626" t="str">
        <f t="shared" si="43"/>
        <v>131397743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ИНТЕРКАПИТАЛ ПРОПЪРТИ ДЕВЕЛЪПМЪНТ АДСИЦ</v>
      </c>
      <c r="B662" s="626" t="str">
        <f t="shared" si="43"/>
        <v>131397743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ИНТЕРКАПИТАЛ ПРОПЪРТИ ДЕВЕЛЪПМЪНТ АДСИЦ</v>
      </c>
      <c r="B663" s="626" t="str">
        <f t="shared" si="43"/>
        <v>131397743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ИНТЕРКАПИТАЛ ПРОПЪРТИ ДЕВЕЛЪПМЪНТ АДСИЦ</v>
      </c>
      <c r="B664" s="626" t="str">
        <f t="shared" si="43"/>
        <v>131397743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ИНТЕРКАПИТАЛ ПРОПЪРТИ ДЕВЕЛЪПМЪНТ АДСИЦ</v>
      </c>
      <c r="B665" s="626" t="str">
        <f t="shared" si="43"/>
        <v>131397743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ИНТЕРКАПИТАЛ ПРОПЪРТИ ДЕВЕЛЪПМЪНТ АДСИЦ</v>
      </c>
      <c r="B666" s="626" t="str">
        <f t="shared" si="43"/>
        <v>131397743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ИНТЕРКАПИТАЛ ПРОПЪРТИ ДЕВЕЛЪПМЪНТ АДСИЦ</v>
      </c>
      <c r="B667" s="626" t="str">
        <f t="shared" si="43"/>
        <v>131397743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ИНТЕРКАПИТАЛ ПРОПЪРТИ ДЕВЕЛЪПМЪНТ АДСИЦ</v>
      </c>
      <c r="B668" s="626" t="str">
        <f t="shared" si="43"/>
        <v>131397743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0</v>
      </c>
    </row>
    <row r="669" spans="1:8">
      <c r="A669" s="626" t="str">
        <f t="shared" si="42"/>
        <v>ИНТЕРКАПИТАЛ ПРОПЪРТИ ДЕВЕЛЪПМЪНТ АДСИЦ</v>
      </c>
      <c r="B669" s="626" t="str">
        <f t="shared" si="43"/>
        <v>131397743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ИНТЕРКАПИТАЛ ПРОПЪРТИ ДЕВЕЛЪПМЪНТ АДСИЦ</v>
      </c>
      <c r="B670" s="626" t="str">
        <f t="shared" si="43"/>
        <v>131397743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47830</v>
      </c>
    </row>
    <row r="671" spans="1:8">
      <c r="A671" s="626" t="str">
        <f t="shared" si="42"/>
        <v>ИНТЕРКАПИТАЛ ПРОПЪРТИ ДЕВЕЛЪПМЪНТ АДСИЦ</v>
      </c>
      <c r="B671" s="626" t="str">
        <f t="shared" si="43"/>
        <v>131397743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ИНТЕРКАПИТАЛ ПРОПЪРТИ ДЕВЕЛЪПМЪНТ АДСИЦ</v>
      </c>
      <c r="B672" s="626" t="str">
        <f t="shared" si="43"/>
        <v>131397743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ИНТЕРКАПИТАЛ ПРОПЪРТИ ДЕВЕЛЪПМЪНТ АДСИЦ</v>
      </c>
      <c r="B673" s="626" t="str">
        <f t="shared" si="43"/>
        <v>131397743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1</v>
      </c>
    </row>
    <row r="674" spans="1:8">
      <c r="A674" s="626" t="str">
        <f t="shared" si="42"/>
        <v>ИНТЕРКАПИТАЛ ПРОПЪРТИ ДЕВЕЛЪПМЪНТ АДСИЦ</v>
      </c>
      <c r="B674" s="626" t="str">
        <f t="shared" si="43"/>
        <v>131397743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ИНТЕРКАПИТАЛ ПРОПЪРТИ ДЕВЕЛЪПМЪНТ АДСИЦ</v>
      </c>
      <c r="B675" s="626" t="str">
        <f t="shared" si="43"/>
        <v>131397743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3</v>
      </c>
    </row>
    <row r="676" spans="1:8">
      <c r="A676" s="626" t="str">
        <f t="shared" si="42"/>
        <v>ИНТЕРКАПИТАЛ ПРОПЪРТИ ДЕВЕЛЪПМЪНТ АДСИЦ</v>
      </c>
      <c r="B676" s="626" t="str">
        <f t="shared" si="43"/>
        <v>131397743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ИНТЕРКАПИТАЛ ПРОПЪРТИ ДЕВЕЛЪПМЪНТ АДСИЦ</v>
      </c>
      <c r="B677" s="626" t="str">
        <f t="shared" si="43"/>
        <v>131397743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ИНТЕРКАПИТАЛ ПРОПЪРТИ ДЕВЕЛЪПМЪНТ АДСИЦ</v>
      </c>
      <c r="B678" s="626" t="str">
        <f t="shared" si="43"/>
        <v>131397743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544</v>
      </c>
    </row>
    <row r="679" spans="1:8">
      <c r="A679" s="626" t="str">
        <f t="shared" si="42"/>
        <v>ИНТЕРКАПИТАЛ ПРОПЪРТИ ДЕВЕЛЪПМЪНТ АДСИЦ</v>
      </c>
      <c r="B679" s="626" t="str">
        <f t="shared" si="43"/>
        <v>131397743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548</v>
      </c>
    </row>
    <row r="680" spans="1:8">
      <c r="A680" s="626" t="str">
        <f t="shared" si="42"/>
        <v>ИНТЕРКАПИТАЛ ПРОПЪРТИ ДЕВЕЛЪПМЪНТ АДСИЦ</v>
      </c>
      <c r="B680" s="626" t="str">
        <f t="shared" si="43"/>
        <v>131397743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ИНТЕРКАПИТАЛ ПРОПЪРТИ ДЕВЕЛЪПМЪНТ АДСИЦ</v>
      </c>
      <c r="B681" s="626" t="str">
        <f t="shared" si="43"/>
        <v>131397743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ИНТЕРКАПИТАЛ ПРОПЪРТИ ДЕВЕЛЪПМЪНТ АДСИЦ</v>
      </c>
      <c r="B682" s="626" t="str">
        <f t="shared" si="43"/>
        <v>131397743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ИНТЕРКАПИТАЛ ПРОПЪРТИ ДЕВЕЛЪПМЪНТ АДСИЦ</v>
      </c>
      <c r="B683" s="626" t="str">
        <f t="shared" si="43"/>
        <v>131397743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ИНТЕРКАПИТАЛ ПРОПЪРТИ ДЕВЕЛЪПМЪНТ АДСИЦ</v>
      </c>
      <c r="B684" s="626" t="str">
        <f t="shared" si="43"/>
        <v>131397743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ИНТЕРКАПИТАЛ ПРОПЪРТИ ДЕВЕЛЪПМЪНТ АДСИЦ</v>
      </c>
      <c r="B685" s="626" t="str">
        <f t="shared" si="43"/>
        <v>131397743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ИНТЕРКАПИТАЛ ПРОПЪРТИ ДЕВЕЛЪПМЪНТ АДСИЦ</v>
      </c>
      <c r="B686" s="626" t="str">
        <f t="shared" si="43"/>
        <v>131397743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ИНТЕРКАПИТАЛ ПРОПЪРТИ ДЕВЕЛЪПМЪНТ АДСИЦ</v>
      </c>
      <c r="B687" s="626" t="str">
        <f t="shared" si="43"/>
        <v>131397743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ИНТЕРКАПИТАЛ ПРОПЪРТИ ДЕВЕЛЪПМЪНТ АДСИЦ</v>
      </c>
      <c r="B688" s="626" t="str">
        <f t="shared" si="43"/>
        <v>131397743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ИНТЕРКАПИТАЛ ПРОПЪРТИ ДЕВЕЛЪПМЪНТ АДСИЦ</v>
      </c>
      <c r="B689" s="626" t="str">
        <f t="shared" si="43"/>
        <v>131397743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ИНТЕРКАПИТАЛ ПРОПЪРТИ ДЕВЕЛЪПМЪНТ АДСИЦ</v>
      </c>
      <c r="B690" s="626" t="str">
        <f t="shared" si="43"/>
        <v>131397743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ИНТЕРКАПИТАЛ ПРОПЪРТИ ДЕВЕЛЪПМЪНТ АДСИЦ</v>
      </c>
      <c r="B691" s="626" t="str">
        <f t="shared" si="43"/>
        <v>131397743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ИНТЕРКАПИТАЛ ПРОПЪРТИ ДЕВЕЛЪПМЪНТ АДСИЦ</v>
      </c>
      <c r="B692" s="626" t="str">
        <f t="shared" si="43"/>
        <v>131397743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ИНТЕРКАПИТАЛ ПРОПЪРТИ ДЕВЕЛЪПМЪНТ АДСИЦ</v>
      </c>
      <c r="B693" s="626" t="str">
        <f t="shared" si="43"/>
        <v>131397743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ИНТЕРКАПИТАЛ ПРОПЪРТИ ДЕВЕЛЪПМЪНТ АДСИЦ</v>
      </c>
      <c r="B694" s="626" t="str">
        <f t="shared" si="43"/>
        <v>131397743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ИНТЕРКАПИТАЛ ПРОПЪРТИ ДЕВЕЛЪПМЪНТ АДСИЦ</v>
      </c>
      <c r="B695" s="626" t="str">
        <f t="shared" si="43"/>
        <v>131397743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ИНТЕРКАПИТАЛ ПРОПЪРТИ ДЕВЕЛЪПМЪНТ АДСИЦ</v>
      </c>
      <c r="B696" s="626" t="str">
        <f t="shared" si="43"/>
        <v>131397743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ИНТЕРКАПИТАЛ ПРОПЪРТИ ДЕВЕЛЪПМЪНТ АДСИЦ</v>
      </c>
      <c r="B697" s="626" t="str">
        <f t="shared" si="43"/>
        <v>131397743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ИНТЕРКАПИТАЛ ПРОПЪРТИ ДЕВЕЛЪПМЪНТ АДСИЦ</v>
      </c>
      <c r="B698" s="626" t="str">
        <f t="shared" si="43"/>
        <v>131397743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ИНТЕРКАПИТАЛ ПРОПЪРТИ ДЕВЕЛЪПМЪНТ АДСИЦ</v>
      </c>
      <c r="B699" s="626" t="str">
        <f t="shared" si="43"/>
        <v>131397743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ИНТЕРКАПИТАЛ ПРОПЪРТИ ДЕВЕЛЪПМЪНТ АДСИЦ</v>
      </c>
      <c r="B700" s="626" t="str">
        <f t="shared" si="43"/>
        <v>131397743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548</v>
      </c>
    </row>
    <row r="701" spans="1:8">
      <c r="A701" s="626" t="str">
        <f t="shared" si="42"/>
        <v>ИНТЕРКАПИТАЛ ПРОПЪРТИ ДЕВЕЛЪПМЪНТ АДСИЦ</v>
      </c>
      <c r="B701" s="626" t="str">
        <f t="shared" si="43"/>
        <v>131397743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ИНТЕРКАПИТАЛ ПРОПЪРТИ ДЕВЕЛЪПМЪНТ АДСИЦ</v>
      </c>
      <c r="B702" s="626" t="str">
        <f t="shared" si="43"/>
        <v>131397743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ИНТЕРКАПИТАЛ ПРОПЪРТИ ДЕВЕЛЪПМЪНТ АДСИЦ</v>
      </c>
      <c r="B703" s="626" t="str">
        <f t="shared" si="43"/>
        <v>131397743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ИНТЕРКАПИТАЛ ПРОПЪРТИ ДЕВЕЛЪПМЪНТ АДСИЦ</v>
      </c>
      <c r="B704" s="626" t="str">
        <f t="shared" si="43"/>
        <v>131397743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ИНТЕРКАПИТАЛ ПРОПЪРТИ ДЕВЕЛЪПМЪНТ АДСИЦ</v>
      </c>
      <c r="B705" s="626" t="str">
        <f t="shared" si="43"/>
        <v>131397743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ИНТЕРКАПИТАЛ ПРОПЪРТИ ДЕВЕЛЪПМЪНТ АДСИЦ</v>
      </c>
      <c r="B706" s="626" t="str">
        <f t="shared" si="43"/>
        <v>131397743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ИНТЕРКАПИТАЛ ПРОПЪРТИ ДЕВЕЛЪПМЪНТ АДСИЦ</v>
      </c>
      <c r="B707" s="626" t="str">
        <f t="shared" si="43"/>
        <v>131397743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ИНТЕРКАПИТАЛ ПРОПЪРТИ ДЕВЕЛЪПМЪНТ АДСИЦ</v>
      </c>
      <c r="B708" s="626" t="str">
        <f t="shared" si="43"/>
        <v>131397743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ИНТЕРКАПИТАЛ ПРОПЪРТИ ДЕВЕЛЪПМЪНТ АДСИЦ</v>
      </c>
      <c r="B709" s="626" t="str">
        <f t="shared" si="43"/>
        <v>131397743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0</v>
      </c>
    </row>
    <row r="710" spans="1:8">
      <c r="A710" s="626" t="str">
        <f t="shared" si="42"/>
        <v>ИНТЕРКАПИТАЛ ПРОПЪРТИ ДЕВЕЛЪПМЪНТ АДСИЦ</v>
      </c>
      <c r="B710" s="626" t="str">
        <f t="shared" si="43"/>
        <v>131397743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ИНТЕРКАПИТАЛ ПРОПЪРТИ ДЕВЕЛЪПМЪНТ АДСИЦ</v>
      </c>
      <c r="B711" s="626" t="str">
        <f t="shared" si="43"/>
        <v>131397743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ИНТЕРКАПИТАЛ ПРОПЪРТИ ДЕВЕЛЪПМЪНТ АДСИЦ</v>
      </c>
      <c r="B712" s="626" t="str">
        <f t="shared" si="43"/>
        <v>131397743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ИНТЕРКАПИТАЛ ПРОПЪРТИ ДЕВЕЛЪПМЪНТ АДСИЦ</v>
      </c>
      <c r="B713" s="626" t="str">
        <f t="shared" si="43"/>
        <v>131397743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ИНТЕРКАПИТАЛ ПРОПЪРТИ ДЕВЕЛЪПМЪНТ АДСИЦ</v>
      </c>
      <c r="B714" s="626" t="str">
        <f t="shared" si="43"/>
        <v>131397743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ИНТЕРКАПИТАЛ ПРОПЪРТИ ДЕВЕЛЪПМЪНТ АДСИЦ</v>
      </c>
      <c r="B715" s="626" t="str">
        <f t="shared" si="43"/>
        <v>131397743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ИНТЕРКАПИТАЛ ПРОПЪРТИ ДЕВЕЛЪПМЪНТ АДСИЦ</v>
      </c>
      <c r="B716" s="626" t="str">
        <f t="shared" si="43"/>
        <v>131397743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ИНТЕРКАПИТАЛ ПРОПЪРТИ ДЕВЕЛЪПМЪНТ АДСИЦ</v>
      </c>
      <c r="B717" s="626" t="str">
        <f t="shared" ref="B717:B780" si="46">pdeBulstat</f>
        <v>131397743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ИНТЕРКАПИТАЛ ПРОПЪРТИ ДЕВЕЛЪПМЪНТ АДСИЦ</v>
      </c>
      <c r="B718" s="626" t="str">
        <f t="shared" si="46"/>
        <v>131397743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ИНТЕРКАПИТАЛ ПРОПЪРТИ ДЕВЕЛЪПМЪНТ АДСИЦ</v>
      </c>
      <c r="B719" s="626" t="str">
        <f t="shared" si="46"/>
        <v>131397743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ИНТЕРКАПИТАЛ ПРОПЪРТИ ДЕВЕЛЪПМЪНТ АДСИЦ</v>
      </c>
      <c r="B720" s="626" t="str">
        <f t="shared" si="46"/>
        <v>131397743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ИНТЕРКАПИТАЛ ПРОПЪРТИ ДЕВЕЛЪПМЪНТ АДСИЦ</v>
      </c>
      <c r="B721" s="626" t="str">
        <f t="shared" si="46"/>
        <v>131397743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ИНТЕРКАПИТАЛ ПРОПЪРТИ ДЕВЕЛЪПМЪНТ АДСИЦ</v>
      </c>
      <c r="B722" s="626" t="str">
        <f t="shared" si="46"/>
        <v>131397743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ИНТЕРКАПИТАЛ ПРОПЪРТИ ДЕВЕЛЪПМЪНТ АДСИЦ</v>
      </c>
      <c r="B723" s="626" t="str">
        <f t="shared" si="46"/>
        <v>131397743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ИНТЕРКАПИТАЛ ПРОПЪРТИ ДЕВЕЛЪПМЪНТ АДСИЦ</v>
      </c>
      <c r="B724" s="626" t="str">
        <f t="shared" si="46"/>
        <v>131397743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ИНТЕРКАПИТАЛ ПРОПЪРТИ ДЕВЕЛЪПМЪНТ АДСИЦ</v>
      </c>
      <c r="B725" s="626" t="str">
        <f t="shared" si="46"/>
        <v>131397743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ИНТЕРКАПИТАЛ ПРОПЪРТИ ДЕВЕЛЪПМЪНТ АДСИЦ</v>
      </c>
      <c r="B726" s="626" t="str">
        <f t="shared" si="46"/>
        <v>131397743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ИНТЕРКАПИТАЛ ПРОПЪРТИ ДЕВЕЛЪПМЪНТ АДСИЦ</v>
      </c>
      <c r="B727" s="626" t="str">
        <f t="shared" si="46"/>
        <v>131397743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ИНТЕРКАПИТАЛ ПРОПЪРТИ ДЕВЕЛЪПМЪНТ АДСИЦ</v>
      </c>
      <c r="B728" s="626" t="str">
        <f t="shared" si="46"/>
        <v>131397743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ИНТЕРКАПИТАЛ ПРОПЪРТИ ДЕВЕЛЪПМЪНТ АДСИЦ</v>
      </c>
      <c r="B729" s="626" t="str">
        <f t="shared" si="46"/>
        <v>131397743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ИНТЕРКАПИТАЛ ПРОПЪРТИ ДЕВЕЛЪПМЪНТ АДСИЦ</v>
      </c>
      <c r="B730" s="626" t="str">
        <f t="shared" si="46"/>
        <v>131397743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0</v>
      </c>
    </row>
    <row r="731" spans="1:8">
      <c r="A731" s="626" t="str">
        <f t="shared" si="45"/>
        <v>ИНТЕРКАПИТАЛ ПРОПЪРТИ ДЕВЕЛЪПМЪНТ АДСИЦ</v>
      </c>
      <c r="B731" s="626" t="str">
        <f t="shared" si="46"/>
        <v>131397743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ИНТЕРКАПИТАЛ ПРОПЪРТИ ДЕВЕЛЪПМЪНТ АДСИЦ</v>
      </c>
      <c r="B732" s="626" t="str">
        <f t="shared" si="46"/>
        <v>131397743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ИНТЕРКАПИТАЛ ПРОПЪРТИ ДЕВЕЛЪПМЪНТ АДСИЦ</v>
      </c>
      <c r="B733" s="626" t="str">
        <f t="shared" si="46"/>
        <v>131397743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ИНТЕРКАПИТАЛ ПРОПЪРТИ ДЕВЕЛЪПМЪНТ АДСИЦ</v>
      </c>
      <c r="B734" s="626" t="str">
        <f t="shared" si="46"/>
        <v>131397743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ИНТЕРКАПИТАЛ ПРОПЪРТИ ДЕВЕЛЪПМЪНТ АДСИЦ</v>
      </c>
      <c r="B735" s="626" t="str">
        <f t="shared" si="46"/>
        <v>131397743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ИНТЕРКАПИТАЛ ПРОПЪРТИ ДЕВЕЛЪПМЪНТ АДСИЦ</v>
      </c>
      <c r="B736" s="626" t="str">
        <f t="shared" si="46"/>
        <v>131397743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ИНТЕРКАПИТАЛ ПРОПЪРТИ ДЕВЕЛЪПМЪНТ АДСИЦ</v>
      </c>
      <c r="B737" s="626" t="str">
        <f t="shared" si="46"/>
        <v>131397743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ИНТЕРКАПИТАЛ ПРОПЪРТИ ДЕВЕЛЪПМЪНТ АДСИЦ</v>
      </c>
      <c r="B738" s="626" t="str">
        <f t="shared" si="46"/>
        <v>131397743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ИНТЕРКАПИТАЛ ПРОПЪРТИ ДЕВЕЛЪПМЪНТ АДСИЦ</v>
      </c>
      <c r="B739" s="626" t="str">
        <f t="shared" si="46"/>
        <v>131397743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ИНТЕРКАПИТАЛ ПРОПЪРТИ ДЕВЕЛЪПМЪНТ АДСИЦ</v>
      </c>
      <c r="B740" s="626" t="str">
        <f t="shared" si="46"/>
        <v>131397743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ИНТЕРКАПИТАЛ ПРОПЪРТИ ДЕВЕЛЪПМЪНТ АДСИЦ</v>
      </c>
      <c r="B741" s="626" t="str">
        <f t="shared" si="46"/>
        <v>131397743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ИНТЕРКАПИТАЛ ПРОПЪРТИ ДЕВЕЛЪПМЪНТ АДСИЦ</v>
      </c>
      <c r="B742" s="626" t="str">
        <f t="shared" si="46"/>
        <v>131397743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ИНТЕРКАПИТАЛ ПРОПЪРТИ ДЕВЕЛЪПМЪНТ АДСИЦ</v>
      </c>
      <c r="B743" s="626" t="str">
        <f t="shared" si="46"/>
        <v>131397743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ИНТЕРКАПИТАЛ ПРОПЪРТИ ДЕВЕЛЪПМЪНТ АДСИЦ</v>
      </c>
      <c r="B744" s="626" t="str">
        <f t="shared" si="46"/>
        <v>131397743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ИНТЕРКАПИТАЛ ПРОПЪРТИ ДЕВЕЛЪПМЪНТ АДСИЦ</v>
      </c>
      <c r="B745" s="626" t="str">
        <f t="shared" si="46"/>
        <v>131397743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ИНТЕРКАПИТАЛ ПРОПЪРТИ ДЕВЕЛЪПМЪНТ АДСИЦ</v>
      </c>
      <c r="B746" s="626" t="str">
        <f t="shared" si="46"/>
        <v>131397743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ИНТЕРКАПИТАЛ ПРОПЪРТИ ДЕВЕЛЪПМЪНТ АДСИЦ</v>
      </c>
      <c r="B747" s="626" t="str">
        <f t="shared" si="46"/>
        <v>131397743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ИНТЕРКАПИТАЛ ПРОПЪРТИ ДЕВЕЛЪПМЪНТ АДСИЦ</v>
      </c>
      <c r="B748" s="626" t="str">
        <f t="shared" si="46"/>
        <v>131397743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ИНТЕРКАПИТАЛ ПРОПЪРТИ ДЕВЕЛЪПМЪНТ АДСИЦ</v>
      </c>
      <c r="B749" s="626" t="str">
        <f t="shared" si="46"/>
        <v>131397743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ИНТЕРКАПИТАЛ ПРОПЪРТИ ДЕВЕЛЪПМЪНТ АДСИЦ</v>
      </c>
      <c r="B750" s="626" t="str">
        <f t="shared" si="46"/>
        <v>131397743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ИНТЕРКАПИТАЛ ПРОПЪРТИ ДЕВЕЛЪПМЪНТ АДСИЦ</v>
      </c>
      <c r="B751" s="626" t="str">
        <f t="shared" si="46"/>
        <v>131397743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ИНТЕРКАПИТАЛ ПРОПЪРТИ ДЕВЕЛЪПМЪНТ АДСИЦ</v>
      </c>
      <c r="B752" s="626" t="str">
        <f t="shared" si="46"/>
        <v>131397743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ИНТЕРКАПИТАЛ ПРОПЪРТИ ДЕВЕЛЪПМЪНТ АДСИЦ</v>
      </c>
      <c r="B753" s="626" t="str">
        <f t="shared" si="46"/>
        <v>131397743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ИНТЕРКАПИТАЛ ПРОПЪРТИ ДЕВЕЛЪПМЪНТ АДСИЦ</v>
      </c>
      <c r="B754" s="626" t="str">
        <f t="shared" si="46"/>
        <v>131397743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ИНТЕРКАПИТАЛ ПРОПЪРТИ ДЕВЕЛЪПМЪНТ АДСИЦ</v>
      </c>
      <c r="B755" s="626" t="str">
        <f t="shared" si="46"/>
        <v>131397743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ИНТЕРКАПИТАЛ ПРОПЪРТИ ДЕВЕЛЪПМЪНТ АДСИЦ</v>
      </c>
      <c r="B756" s="626" t="str">
        <f t="shared" si="46"/>
        <v>131397743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ИНТЕРКАПИТАЛ ПРОПЪРТИ ДЕВЕЛЪПМЪНТ АДСИЦ</v>
      </c>
      <c r="B757" s="626" t="str">
        <f t="shared" si="46"/>
        <v>131397743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ИНТЕРКАПИТАЛ ПРОПЪРТИ ДЕВЕЛЪПМЪНТ АДСИЦ</v>
      </c>
      <c r="B758" s="626" t="str">
        <f t="shared" si="46"/>
        <v>131397743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ИНТЕРКАПИТАЛ ПРОПЪРТИ ДЕВЕЛЪПМЪНТ АДСИЦ</v>
      </c>
      <c r="B759" s="626" t="str">
        <f t="shared" si="46"/>
        <v>131397743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ИНТЕРКАПИТАЛ ПРОПЪРТИ ДЕВЕЛЪПМЪНТ АДСИЦ</v>
      </c>
      <c r="B760" s="626" t="str">
        <f t="shared" si="46"/>
        <v>131397743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ИНТЕРКАПИТАЛ ПРОПЪРТИ ДЕВЕЛЪПМЪНТ АДСИЦ</v>
      </c>
      <c r="B761" s="626" t="str">
        <f t="shared" si="46"/>
        <v>131397743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ИНТЕРКАПИТАЛ ПРОПЪРТИ ДЕВЕЛЪПМЪНТ АДСИЦ</v>
      </c>
      <c r="B762" s="626" t="str">
        <f t="shared" si="46"/>
        <v>131397743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ИНТЕРКАПИТАЛ ПРОПЪРТИ ДЕВЕЛЪПМЪНТ АДСИЦ</v>
      </c>
      <c r="B763" s="626" t="str">
        <f t="shared" si="46"/>
        <v>131397743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1</v>
      </c>
    </row>
    <row r="764" spans="1:8">
      <c r="A764" s="626" t="str">
        <f t="shared" si="45"/>
        <v>ИНТЕРКАПИТАЛ ПРОПЪРТИ ДЕВЕЛЪПМЪНТ АДСИЦ</v>
      </c>
      <c r="B764" s="626" t="str">
        <f t="shared" si="46"/>
        <v>131397743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ИНТЕРКАПИТАЛ ПРОПЪРТИ ДЕВЕЛЪПМЪНТ АДСИЦ</v>
      </c>
      <c r="B765" s="626" t="str">
        <f t="shared" si="46"/>
        <v>131397743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3</v>
      </c>
    </row>
    <row r="766" spans="1:8">
      <c r="A766" s="626" t="str">
        <f t="shared" si="45"/>
        <v>ИНТЕРКАПИТАЛ ПРОПЪРТИ ДЕВЕЛЪПМЪНТ АДСИЦ</v>
      </c>
      <c r="B766" s="626" t="str">
        <f t="shared" si="46"/>
        <v>131397743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ИНТЕРКАПИТАЛ ПРОПЪРТИ ДЕВЕЛЪПМЪНТ АДСИЦ</v>
      </c>
      <c r="B767" s="626" t="str">
        <f t="shared" si="46"/>
        <v>131397743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ИНТЕРКАПИТАЛ ПРОПЪРТИ ДЕВЕЛЪПМЪНТ АДСИЦ</v>
      </c>
      <c r="B768" s="626" t="str">
        <f t="shared" si="46"/>
        <v>131397743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544</v>
      </c>
    </row>
    <row r="769" spans="1:8">
      <c r="A769" s="626" t="str">
        <f t="shared" si="45"/>
        <v>ИНТЕРКАПИТАЛ ПРОПЪРТИ ДЕВЕЛЪПМЪНТ АДСИЦ</v>
      </c>
      <c r="B769" s="626" t="str">
        <f t="shared" si="46"/>
        <v>131397743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548</v>
      </c>
    </row>
    <row r="770" spans="1:8">
      <c r="A770" s="626" t="str">
        <f t="shared" si="45"/>
        <v>ИНТЕРКАПИТАЛ ПРОПЪРТИ ДЕВЕЛЪПМЪНТ АДСИЦ</v>
      </c>
      <c r="B770" s="626" t="str">
        <f t="shared" si="46"/>
        <v>131397743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ИНТЕРКАПИТАЛ ПРОПЪРТИ ДЕВЕЛЪПМЪНТ АДСИЦ</v>
      </c>
      <c r="B771" s="626" t="str">
        <f t="shared" si="46"/>
        <v>131397743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ИНТЕРКАПИТАЛ ПРОПЪРТИ ДЕВЕЛЪПМЪНТ АДСИЦ</v>
      </c>
      <c r="B772" s="626" t="str">
        <f t="shared" si="46"/>
        <v>131397743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ИНТЕРКАПИТАЛ ПРОПЪРТИ ДЕВЕЛЪПМЪНТ АДСИЦ</v>
      </c>
      <c r="B773" s="626" t="str">
        <f t="shared" si="46"/>
        <v>131397743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ИНТЕРКАПИТАЛ ПРОПЪРТИ ДЕВЕЛЪПМЪНТ АДСИЦ</v>
      </c>
      <c r="B774" s="626" t="str">
        <f t="shared" si="46"/>
        <v>131397743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ИНТЕРКАПИТАЛ ПРОПЪРТИ ДЕВЕЛЪПМЪНТ АДСИЦ</v>
      </c>
      <c r="B775" s="626" t="str">
        <f t="shared" si="46"/>
        <v>131397743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ИНТЕРКАПИТАЛ ПРОПЪРТИ ДЕВЕЛЪПМЪНТ АДСИЦ</v>
      </c>
      <c r="B776" s="626" t="str">
        <f t="shared" si="46"/>
        <v>131397743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ИНТЕРКАПИТАЛ ПРОПЪРТИ ДЕВЕЛЪПМЪНТ АДСИЦ</v>
      </c>
      <c r="B777" s="626" t="str">
        <f t="shared" si="46"/>
        <v>131397743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ИНТЕРКАПИТАЛ ПРОПЪРТИ ДЕВЕЛЪПМЪНТ АДСИЦ</v>
      </c>
      <c r="B778" s="626" t="str">
        <f t="shared" si="46"/>
        <v>131397743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ИНТЕРКАПИТАЛ ПРОПЪРТИ ДЕВЕЛЪПМЪНТ АДСИЦ</v>
      </c>
      <c r="B779" s="626" t="str">
        <f t="shared" si="46"/>
        <v>131397743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ИНТЕРКАПИТАЛ ПРОПЪРТИ ДЕВЕЛЪПМЪНТ АДСИЦ</v>
      </c>
      <c r="B780" s="626" t="str">
        <f t="shared" si="46"/>
        <v>131397743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ИНТЕРКАПИТАЛ ПРОПЪРТИ ДЕВЕЛЪПМЪНТ АДСИЦ</v>
      </c>
      <c r="B781" s="626" t="str">
        <f t="shared" ref="B781:B844" si="49">pdeBulstat</f>
        <v>131397743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ИНТЕРКАПИТАЛ ПРОПЪРТИ ДЕВЕЛЪПМЪНТ АДСИЦ</v>
      </c>
      <c r="B782" s="626" t="str">
        <f t="shared" si="49"/>
        <v>131397743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ИНТЕРКАПИТАЛ ПРОПЪРТИ ДЕВЕЛЪПМЪНТ АДСИЦ</v>
      </c>
      <c r="B783" s="626" t="str">
        <f t="shared" si="49"/>
        <v>131397743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ИНТЕРКАПИТАЛ ПРОПЪРТИ ДЕВЕЛЪПМЪНТ АДСИЦ</v>
      </c>
      <c r="B784" s="626" t="str">
        <f t="shared" si="49"/>
        <v>131397743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ИНТЕРКАПИТАЛ ПРОПЪРТИ ДЕВЕЛЪПМЪНТ АДСИЦ</v>
      </c>
      <c r="B785" s="626" t="str">
        <f t="shared" si="49"/>
        <v>131397743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ИНТЕРКАПИТАЛ ПРОПЪРТИ ДЕВЕЛЪПМЪНТ АДСИЦ</v>
      </c>
      <c r="B786" s="626" t="str">
        <f t="shared" si="49"/>
        <v>131397743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ИНТЕРКАПИТАЛ ПРОПЪРТИ ДЕВЕЛЪПМЪНТ АДСИЦ</v>
      </c>
      <c r="B787" s="626" t="str">
        <f t="shared" si="49"/>
        <v>131397743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ИНТЕРКАПИТАЛ ПРОПЪРТИ ДЕВЕЛЪПМЪНТ АДСИЦ</v>
      </c>
      <c r="B788" s="626" t="str">
        <f t="shared" si="49"/>
        <v>131397743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ИНТЕРКАПИТАЛ ПРОПЪРТИ ДЕВЕЛЪПМЪНТ АДСИЦ</v>
      </c>
      <c r="B789" s="626" t="str">
        <f t="shared" si="49"/>
        <v>131397743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ИНТЕРКАПИТАЛ ПРОПЪРТИ ДЕВЕЛЪПМЪНТ АДСИЦ</v>
      </c>
      <c r="B790" s="626" t="str">
        <f t="shared" si="49"/>
        <v>131397743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548</v>
      </c>
    </row>
    <row r="791" spans="1:8">
      <c r="A791" s="626" t="str">
        <f t="shared" si="48"/>
        <v>ИНТЕРКАПИТАЛ ПРОПЪРТИ ДЕВЕЛЪПМЪНТ АДСИЦ</v>
      </c>
      <c r="B791" s="626" t="str">
        <f t="shared" si="49"/>
        <v>131397743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ИНТЕРКАПИТАЛ ПРОПЪРТИ ДЕВЕЛЪПМЪНТ АДСИЦ</v>
      </c>
      <c r="B792" s="626" t="str">
        <f t="shared" si="49"/>
        <v>131397743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ИНТЕРКАПИТАЛ ПРОПЪРТИ ДЕВЕЛЪПМЪНТ АДСИЦ</v>
      </c>
      <c r="B793" s="626" t="str">
        <f t="shared" si="49"/>
        <v>131397743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ИНТЕРКАПИТАЛ ПРОПЪРТИ ДЕВЕЛЪПМЪНТ АДСИЦ</v>
      </c>
      <c r="B794" s="626" t="str">
        <f t="shared" si="49"/>
        <v>131397743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ИНТЕРКАПИТАЛ ПРОПЪРТИ ДЕВЕЛЪПМЪНТ АДСИЦ</v>
      </c>
      <c r="B795" s="626" t="str">
        <f t="shared" si="49"/>
        <v>131397743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ИНТЕРКАПИТАЛ ПРОПЪРТИ ДЕВЕЛЪПМЪНТ АДСИЦ</v>
      </c>
      <c r="B796" s="626" t="str">
        <f t="shared" si="49"/>
        <v>131397743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ИНТЕРКАПИТАЛ ПРОПЪРТИ ДЕВЕЛЪПМЪНТ АДСИЦ</v>
      </c>
      <c r="B797" s="626" t="str">
        <f t="shared" si="49"/>
        <v>131397743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ИНТЕРКАПИТАЛ ПРОПЪРТИ ДЕВЕЛЪПМЪНТ АДСИЦ</v>
      </c>
      <c r="B798" s="626" t="str">
        <f t="shared" si="49"/>
        <v>131397743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ИНТЕРКАПИТАЛ ПРОПЪРТИ ДЕВЕЛЪПМЪНТ АДСИЦ</v>
      </c>
      <c r="B799" s="626" t="str">
        <f t="shared" si="49"/>
        <v>131397743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ИНТЕРКАПИТАЛ ПРОПЪРТИ ДЕВЕЛЪПМЪНТ АДСИЦ</v>
      </c>
      <c r="B800" s="626" t="str">
        <f t="shared" si="49"/>
        <v>131397743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ИНТЕРКАПИТАЛ ПРОПЪРТИ ДЕВЕЛЪПМЪНТ АДСИЦ</v>
      </c>
      <c r="B801" s="626" t="str">
        <f t="shared" si="49"/>
        <v>131397743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ИНТЕРКАПИТАЛ ПРОПЪРТИ ДЕВЕЛЪПМЪНТ АДСИЦ</v>
      </c>
      <c r="B802" s="626" t="str">
        <f t="shared" si="49"/>
        <v>131397743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ИНТЕРКАПИТАЛ ПРОПЪРТИ ДЕВЕЛЪПМЪНТ АДСИЦ</v>
      </c>
      <c r="B803" s="626" t="str">
        <f t="shared" si="49"/>
        <v>131397743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ИНТЕРКАПИТАЛ ПРОПЪРТИ ДЕВЕЛЪПМЪНТ АДСИЦ</v>
      </c>
      <c r="B804" s="626" t="str">
        <f t="shared" si="49"/>
        <v>131397743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ИНТЕРКАПИТАЛ ПРОПЪРТИ ДЕВЕЛЪПМЪНТ АДСИЦ</v>
      </c>
      <c r="B805" s="626" t="str">
        <f t="shared" si="49"/>
        <v>131397743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ИНТЕРКАПИТАЛ ПРОПЪРТИ ДЕВЕЛЪПМЪНТ АДСИЦ</v>
      </c>
      <c r="B806" s="626" t="str">
        <f t="shared" si="49"/>
        <v>131397743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ИНТЕРКАПИТАЛ ПРОПЪРТИ ДЕВЕЛЪПМЪНТ АДСИЦ</v>
      </c>
      <c r="B807" s="626" t="str">
        <f t="shared" si="49"/>
        <v>131397743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ИНТЕРКАПИТАЛ ПРОПЪРТИ ДЕВЕЛЪПМЪНТ АДСИЦ</v>
      </c>
      <c r="B808" s="626" t="str">
        <f t="shared" si="49"/>
        <v>131397743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ИНТЕРКАПИТАЛ ПРОПЪРТИ ДЕВЕЛЪПМЪНТ АДСИЦ</v>
      </c>
      <c r="B809" s="626" t="str">
        <f t="shared" si="49"/>
        <v>131397743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ИНТЕРКАПИТАЛ ПРОПЪРТИ ДЕВЕЛЪПМЪНТ АДСИЦ</v>
      </c>
      <c r="B810" s="626" t="str">
        <f t="shared" si="49"/>
        <v>131397743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ИНТЕРКАПИТАЛ ПРОПЪРТИ ДЕВЕЛЪПМЪНТ АДСИЦ</v>
      </c>
      <c r="B811" s="626" t="str">
        <f t="shared" si="49"/>
        <v>131397743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ИНТЕРКАПИТАЛ ПРОПЪРТИ ДЕВЕЛЪПМЪНТ АДСИЦ</v>
      </c>
      <c r="B812" s="626" t="str">
        <f t="shared" si="49"/>
        <v>131397743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ИНТЕРКАПИТАЛ ПРОПЪРТИ ДЕВЕЛЪПМЪНТ АДСИЦ</v>
      </c>
      <c r="B813" s="626" t="str">
        <f t="shared" si="49"/>
        <v>131397743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ИНТЕРКАПИТАЛ ПРОПЪРТИ ДЕВЕЛЪПМЪНТ АДСИЦ</v>
      </c>
      <c r="B814" s="626" t="str">
        <f t="shared" si="49"/>
        <v>131397743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ИНТЕРКАПИТАЛ ПРОПЪРТИ ДЕВЕЛЪПМЪНТ АДСИЦ</v>
      </c>
      <c r="B815" s="626" t="str">
        <f t="shared" si="49"/>
        <v>131397743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ИНТЕРКАПИТАЛ ПРОПЪРТИ ДЕВЕЛЪПМЪНТ АДСИЦ</v>
      </c>
      <c r="B816" s="626" t="str">
        <f t="shared" si="49"/>
        <v>131397743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ИНТЕРКАПИТАЛ ПРОПЪРТИ ДЕВЕЛЪПМЪНТ АДСИЦ</v>
      </c>
      <c r="B817" s="626" t="str">
        <f t="shared" si="49"/>
        <v>131397743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ИНТЕРКАПИТАЛ ПРОПЪРТИ ДЕВЕЛЪПМЪНТ АДСИЦ</v>
      </c>
      <c r="B818" s="626" t="str">
        <f t="shared" si="49"/>
        <v>131397743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ИНТЕРКАПИТАЛ ПРОПЪРТИ ДЕВЕЛЪПМЪНТ АДСИЦ</v>
      </c>
      <c r="B819" s="626" t="str">
        <f t="shared" si="49"/>
        <v>131397743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ИНТЕРКАПИТАЛ ПРОПЪРТИ ДЕВЕЛЪПМЪНТ АДСИЦ</v>
      </c>
      <c r="B820" s="626" t="str">
        <f t="shared" si="49"/>
        <v>131397743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ИНТЕРКАПИТАЛ ПРОПЪРТИ ДЕВЕЛЪПМЪНТ АДСИЦ</v>
      </c>
      <c r="B821" s="626" t="str">
        <f t="shared" si="49"/>
        <v>131397743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ИНТЕРКАПИТАЛ ПРОПЪРТИ ДЕВЕЛЪПМЪНТ АДСИЦ</v>
      </c>
      <c r="B822" s="626" t="str">
        <f t="shared" si="49"/>
        <v>131397743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ИНТЕРКАПИТАЛ ПРОПЪРТИ ДЕВЕЛЪПМЪНТ АДСИЦ</v>
      </c>
      <c r="B823" s="626" t="str">
        <f t="shared" si="49"/>
        <v>131397743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ИНТЕРКАПИТАЛ ПРОПЪРТИ ДЕВЕЛЪПМЪНТ АДСИЦ</v>
      </c>
      <c r="B824" s="626" t="str">
        <f t="shared" si="49"/>
        <v>131397743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ИНТЕРКАПИТАЛ ПРОПЪРТИ ДЕВЕЛЪПМЪНТ АДСИЦ</v>
      </c>
      <c r="B825" s="626" t="str">
        <f t="shared" si="49"/>
        <v>131397743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ИНТЕРКАПИТАЛ ПРОПЪРТИ ДЕВЕЛЪПМЪНТ АДСИЦ</v>
      </c>
      <c r="B826" s="626" t="str">
        <f t="shared" si="49"/>
        <v>131397743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ИНТЕРКАПИТАЛ ПРОПЪРТИ ДЕВЕЛЪПМЪНТ АДСИЦ</v>
      </c>
      <c r="B827" s="626" t="str">
        <f t="shared" si="49"/>
        <v>131397743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ИНТЕРКАПИТАЛ ПРОПЪРТИ ДЕВЕЛЪПМЪНТ АДСИЦ</v>
      </c>
      <c r="B828" s="626" t="str">
        <f t="shared" si="49"/>
        <v>131397743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ИНТЕРКАПИТАЛ ПРОПЪРТИ ДЕВЕЛЪПМЪНТ АДСИЦ</v>
      </c>
      <c r="B829" s="626" t="str">
        <f t="shared" si="49"/>
        <v>131397743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ИНТЕРКАПИТАЛ ПРОПЪРТИ ДЕВЕЛЪПМЪНТ АДСИЦ</v>
      </c>
      <c r="B830" s="626" t="str">
        <f t="shared" si="49"/>
        <v>131397743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ИНТЕРКАПИТАЛ ПРОПЪРТИ ДЕВЕЛЪПМЪНТ АДСИЦ</v>
      </c>
      <c r="B831" s="626" t="str">
        <f t="shared" si="49"/>
        <v>131397743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ИНТЕРКАПИТАЛ ПРОПЪРТИ ДЕВЕЛЪПМЪНТ АДСИЦ</v>
      </c>
      <c r="B832" s="626" t="str">
        <f t="shared" si="49"/>
        <v>131397743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ИНТЕРКАПИТАЛ ПРОПЪРТИ ДЕВЕЛЪПМЪНТ АДСИЦ</v>
      </c>
      <c r="B833" s="626" t="str">
        <f t="shared" si="49"/>
        <v>131397743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ИНТЕРКАПИТАЛ ПРОПЪРТИ ДЕВЕЛЪПМЪНТ АДСИЦ</v>
      </c>
      <c r="B834" s="626" t="str">
        <f t="shared" si="49"/>
        <v>131397743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ИНТЕРКАПИТАЛ ПРОПЪРТИ ДЕВЕЛЪПМЪНТ АДСИЦ</v>
      </c>
      <c r="B835" s="626" t="str">
        <f t="shared" si="49"/>
        <v>131397743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ИНТЕРКАПИТАЛ ПРОПЪРТИ ДЕВЕЛЪПМЪНТ АДСИЦ</v>
      </c>
      <c r="B836" s="626" t="str">
        <f t="shared" si="49"/>
        <v>131397743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ИНТЕРКАПИТАЛ ПРОПЪРТИ ДЕВЕЛЪПМЪНТ АДСИЦ</v>
      </c>
      <c r="B837" s="626" t="str">
        <f t="shared" si="49"/>
        <v>131397743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ИНТЕРКАПИТАЛ ПРОПЪРТИ ДЕВЕЛЪПМЪНТ АДСИЦ</v>
      </c>
      <c r="B838" s="626" t="str">
        <f t="shared" si="49"/>
        <v>131397743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ИНТЕРКАПИТАЛ ПРОПЪРТИ ДЕВЕЛЪПМЪНТ АДСИЦ</v>
      </c>
      <c r="B839" s="626" t="str">
        <f t="shared" si="49"/>
        <v>131397743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ИНТЕРКАПИТАЛ ПРОПЪРТИ ДЕВЕЛЪПМЪНТ АДСИЦ</v>
      </c>
      <c r="B840" s="626" t="str">
        <f t="shared" si="49"/>
        <v>131397743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ИНТЕРКАПИТАЛ ПРОПЪРТИ ДЕВЕЛЪПМЪНТ АДСИЦ</v>
      </c>
      <c r="B841" s="626" t="str">
        <f t="shared" si="49"/>
        <v>131397743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ИНТЕРКАПИТАЛ ПРОПЪРТИ ДЕВЕЛЪПМЪНТ АДСИЦ</v>
      </c>
      <c r="B842" s="626" t="str">
        <f t="shared" si="49"/>
        <v>131397743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ИНТЕРКАПИТАЛ ПРОПЪРТИ ДЕВЕЛЪПМЪНТ АДСИЦ</v>
      </c>
      <c r="B843" s="626" t="str">
        <f t="shared" si="49"/>
        <v>131397743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ИНТЕРКАПИТАЛ ПРОПЪРТИ ДЕВЕЛЪПМЪНТ АДСИЦ</v>
      </c>
      <c r="B844" s="626" t="str">
        <f t="shared" si="49"/>
        <v>131397743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ИНТЕРКАПИТАЛ ПРОПЪРТИ ДЕВЕЛЪПМЪНТ АДСИЦ</v>
      </c>
      <c r="B845" s="626" t="str">
        <f t="shared" ref="B845:B910" si="52">pdeBulstat</f>
        <v>131397743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ИНТЕРКАПИТАЛ ПРОПЪРТИ ДЕВЕЛЪПМЪНТ АДСИЦ</v>
      </c>
      <c r="B846" s="626" t="str">
        <f t="shared" si="52"/>
        <v>131397743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ИНТЕРКАПИТАЛ ПРОПЪРТИ ДЕВЕЛЪПМЪНТ АДСИЦ</v>
      </c>
      <c r="B847" s="626" t="str">
        <f t="shared" si="52"/>
        <v>131397743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ИНТЕРКАПИТАЛ ПРОПЪРТИ ДЕВЕЛЪПМЪНТ АДСИЦ</v>
      </c>
      <c r="B848" s="626" t="str">
        <f t="shared" si="52"/>
        <v>131397743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ИНТЕРКАПИТАЛ ПРОПЪРТИ ДЕВЕЛЪПМЪНТ АДСИЦ</v>
      </c>
      <c r="B849" s="626" t="str">
        <f t="shared" si="52"/>
        <v>131397743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ИНТЕРКАПИТАЛ ПРОПЪРТИ ДЕВЕЛЪПМЪНТ АДСИЦ</v>
      </c>
      <c r="B850" s="626" t="str">
        <f t="shared" si="52"/>
        <v>131397743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ИНТЕРКАПИТАЛ ПРОПЪРТИ ДЕВЕЛЪПМЪНТ АДСИЦ</v>
      </c>
      <c r="B851" s="626" t="str">
        <f t="shared" si="52"/>
        <v>131397743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ИНТЕРКАПИТАЛ ПРОПЪРТИ ДЕВЕЛЪПМЪНТ АДСИЦ</v>
      </c>
      <c r="B852" s="626" t="str">
        <f t="shared" si="52"/>
        <v>131397743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ИНТЕРКАПИТАЛ ПРОПЪРТИ ДЕВЕЛЪПМЪНТ АДСИЦ</v>
      </c>
      <c r="B853" s="626" t="str">
        <f t="shared" si="52"/>
        <v>131397743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1</v>
      </c>
    </row>
    <row r="854" spans="1:8">
      <c r="A854" s="626" t="str">
        <f t="shared" si="51"/>
        <v>ИНТЕРКАПИТАЛ ПРОПЪРТИ ДЕВЕЛЪПМЪНТ АДСИЦ</v>
      </c>
      <c r="B854" s="626" t="str">
        <f t="shared" si="52"/>
        <v>131397743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ИНТЕРКАПИТАЛ ПРОПЪРТИ ДЕВЕЛЪПМЪНТ АДСИЦ</v>
      </c>
      <c r="B855" s="626" t="str">
        <f t="shared" si="52"/>
        <v>131397743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3</v>
      </c>
    </row>
    <row r="856" spans="1:8">
      <c r="A856" s="626" t="str">
        <f t="shared" si="51"/>
        <v>ИНТЕРКАПИТАЛ ПРОПЪРТИ ДЕВЕЛЪПМЪНТ АДСИЦ</v>
      </c>
      <c r="B856" s="626" t="str">
        <f t="shared" si="52"/>
        <v>131397743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ИНТЕРКАПИТАЛ ПРОПЪРТИ ДЕВЕЛЪПМЪНТ АДСИЦ</v>
      </c>
      <c r="B857" s="626" t="str">
        <f t="shared" si="52"/>
        <v>131397743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ИНТЕРКАПИТАЛ ПРОПЪРТИ ДЕВЕЛЪПМЪНТ АДСИЦ</v>
      </c>
      <c r="B858" s="626" t="str">
        <f t="shared" si="52"/>
        <v>131397743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544</v>
      </c>
    </row>
    <row r="859" spans="1:8">
      <c r="A859" s="626" t="str">
        <f t="shared" si="51"/>
        <v>ИНТЕРКАПИТАЛ ПРОПЪРТИ ДЕВЕЛЪПМЪНТ АДСИЦ</v>
      </c>
      <c r="B859" s="626" t="str">
        <f t="shared" si="52"/>
        <v>131397743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548</v>
      </c>
    </row>
    <row r="860" spans="1:8">
      <c r="A860" s="626" t="str">
        <f t="shared" si="51"/>
        <v>ИНТЕРКАПИТАЛ ПРОПЪРТИ ДЕВЕЛЪПМЪНТ АДСИЦ</v>
      </c>
      <c r="B860" s="626" t="str">
        <f t="shared" si="52"/>
        <v>131397743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ИНТЕРКАПИТАЛ ПРОПЪРТИ ДЕВЕЛЪПМЪНТ АДСИЦ</v>
      </c>
      <c r="B861" s="626" t="str">
        <f t="shared" si="52"/>
        <v>131397743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ИНТЕРКАПИТАЛ ПРОПЪРТИ ДЕВЕЛЪПМЪНТ АДСИЦ</v>
      </c>
      <c r="B862" s="626" t="str">
        <f t="shared" si="52"/>
        <v>131397743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ИНТЕРКАПИТАЛ ПРОПЪРТИ ДЕВЕЛЪПМЪНТ АДСИЦ</v>
      </c>
      <c r="B863" s="626" t="str">
        <f t="shared" si="52"/>
        <v>131397743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ИНТЕРКАПИТАЛ ПРОПЪРТИ ДЕВЕЛЪПМЪНТ АДСИЦ</v>
      </c>
      <c r="B864" s="626" t="str">
        <f t="shared" si="52"/>
        <v>131397743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ИНТЕРКАПИТАЛ ПРОПЪРТИ ДЕВЕЛЪПМЪНТ АДСИЦ</v>
      </c>
      <c r="B865" s="626" t="str">
        <f t="shared" si="52"/>
        <v>131397743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ИНТЕРКАПИТАЛ ПРОПЪРТИ ДЕВЕЛЪПМЪНТ АДСИЦ</v>
      </c>
      <c r="B866" s="626" t="str">
        <f t="shared" si="52"/>
        <v>131397743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ИНТЕРКАПИТАЛ ПРОПЪРТИ ДЕВЕЛЪПМЪНТ АДСИЦ</v>
      </c>
      <c r="B867" s="626" t="str">
        <f t="shared" si="52"/>
        <v>131397743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ИНТЕРКАПИТАЛ ПРОПЪРТИ ДЕВЕЛЪПМЪНТ АДСИЦ</v>
      </c>
      <c r="B868" s="626" t="str">
        <f t="shared" si="52"/>
        <v>131397743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ИНТЕРКАПИТАЛ ПРОПЪРТИ ДЕВЕЛЪПМЪНТ АДСИЦ</v>
      </c>
      <c r="B869" s="626" t="str">
        <f t="shared" si="52"/>
        <v>131397743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ИНТЕРКАПИТАЛ ПРОПЪРТИ ДЕВЕЛЪПМЪНТ АДСИЦ</v>
      </c>
      <c r="B870" s="626" t="str">
        <f t="shared" si="52"/>
        <v>131397743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ИНТЕРКАПИТАЛ ПРОПЪРТИ ДЕВЕЛЪПМЪНТ АДСИЦ</v>
      </c>
      <c r="B871" s="626" t="str">
        <f t="shared" si="52"/>
        <v>131397743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ИНТЕРКАПИТАЛ ПРОПЪРТИ ДЕВЕЛЪПМЪНТ АДСИЦ</v>
      </c>
      <c r="B872" s="626" t="str">
        <f t="shared" si="52"/>
        <v>131397743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ИНТЕРКАПИТАЛ ПРОПЪРТИ ДЕВЕЛЪПМЪНТ АДСИЦ</v>
      </c>
      <c r="B873" s="626" t="str">
        <f t="shared" si="52"/>
        <v>131397743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ИНТЕРКАПИТАЛ ПРОПЪРТИ ДЕВЕЛЪПМЪНТ АДСИЦ</v>
      </c>
      <c r="B874" s="626" t="str">
        <f t="shared" si="52"/>
        <v>131397743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ИНТЕРКАПИТАЛ ПРОПЪРТИ ДЕВЕЛЪПМЪНТ АДСИЦ</v>
      </c>
      <c r="B875" s="626" t="str">
        <f t="shared" si="52"/>
        <v>131397743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ИНТЕРКАПИТАЛ ПРОПЪРТИ ДЕВЕЛЪПМЪНТ АДСИЦ</v>
      </c>
      <c r="B876" s="626" t="str">
        <f t="shared" si="52"/>
        <v>131397743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ИНТЕРКАПИТАЛ ПРОПЪРТИ ДЕВЕЛЪПМЪНТ АДСИЦ</v>
      </c>
      <c r="B877" s="626" t="str">
        <f t="shared" si="52"/>
        <v>131397743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ИНТЕРКАПИТАЛ ПРОПЪРТИ ДЕВЕЛЪПМЪНТ АДСИЦ</v>
      </c>
      <c r="B878" s="626" t="str">
        <f t="shared" si="52"/>
        <v>131397743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ИНТЕРКАПИТАЛ ПРОПЪРТИ ДЕВЕЛЪПМЪНТ АДСИЦ</v>
      </c>
      <c r="B879" s="626" t="str">
        <f t="shared" si="52"/>
        <v>131397743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ИНТЕРКАПИТАЛ ПРОПЪРТИ ДЕВЕЛЪПМЪНТ АДСИЦ</v>
      </c>
      <c r="B880" s="626" t="str">
        <f t="shared" si="52"/>
        <v>131397743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548</v>
      </c>
    </row>
    <row r="881" spans="1:8">
      <c r="A881" s="626" t="str">
        <f t="shared" si="51"/>
        <v>ИНТЕРКАПИТАЛ ПРОПЪРТИ ДЕВЕЛЪПМЪНТ АДСИЦ</v>
      </c>
      <c r="B881" s="626" t="str">
        <f t="shared" si="52"/>
        <v>131397743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8660</v>
      </c>
    </row>
    <row r="882" spans="1:8">
      <c r="A882" s="626" t="str">
        <f t="shared" si="51"/>
        <v>ИНТЕРКАПИТАЛ ПРОПЪРТИ ДЕВЕЛЪПМЪНТ АДСИЦ</v>
      </c>
      <c r="B882" s="626" t="str">
        <f t="shared" si="52"/>
        <v>131397743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ИНТЕРКАПИТАЛ ПРОПЪРТИ ДЕВЕЛЪПМЪНТ АДСИЦ</v>
      </c>
      <c r="B883" s="626" t="str">
        <f t="shared" si="52"/>
        <v>131397743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ИНТЕРКАПИТАЛ ПРОПЪРТИ ДЕВЕЛЪПМЪНТ АДСИЦ</v>
      </c>
      <c r="B884" s="626" t="str">
        <f t="shared" si="52"/>
        <v>131397743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ИНТЕРКАПИТАЛ ПРОПЪРТИ ДЕВЕЛЪПМЪНТ АДСИЦ</v>
      </c>
      <c r="B885" s="626" t="str">
        <f t="shared" si="52"/>
        <v>131397743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-3</v>
      </c>
    </row>
    <row r="886" spans="1:8">
      <c r="A886" s="626" t="str">
        <f t="shared" si="51"/>
        <v>ИНТЕРКАПИТАЛ ПРОПЪРТИ ДЕВЕЛЪПМЪНТ АДСИЦ</v>
      </c>
      <c r="B886" s="626" t="str">
        <f t="shared" si="52"/>
        <v>131397743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3</v>
      </c>
    </row>
    <row r="887" spans="1:8">
      <c r="A887" s="626" t="str">
        <f t="shared" si="51"/>
        <v>ИНТЕРКАПИТАЛ ПРОПЪРТИ ДЕВЕЛЪПМЪНТ АДСИЦ</v>
      </c>
      <c r="B887" s="626" t="str">
        <f t="shared" si="52"/>
        <v>131397743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ИНТЕРКАПИТАЛ ПРОПЪРТИ ДЕВЕЛЪПМЪНТ АДСИЦ</v>
      </c>
      <c r="B888" s="626" t="str">
        <f t="shared" si="52"/>
        <v>131397743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ИНТЕРКАПИТАЛ ПРОПЪРТИ ДЕВЕЛЪПМЪНТ АДСИЦ</v>
      </c>
      <c r="B889" s="626" t="str">
        <f t="shared" si="52"/>
        <v>131397743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8660</v>
      </c>
    </row>
    <row r="890" spans="1:8">
      <c r="A890" s="626" t="str">
        <f t="shared" si="51"/>
        <v>ИНТЕРКАПИТАЛ ПРОПЪРТИ ДЕВЕЛЪПМЪНТ АДСИЦ</v>
      </c>
      <c r="B890" s="626" t="str">
        <f t="shared" si="52"/>
        <v>131397743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38622</v>
      </c>
    </row>
    <row r="891" spans="1:8">
      <c r="A891" s="626" t="str">
        <f t="shared" si="51"/>
        <v>ИНТЕРКАПИТАЛ ПРОПЪРТИ ДЕВЕЛЪПМЪНТ АДСИЦ</v>
      </c>
      <c r="B891" s="626" t="str">
        <f t="shared" si="52"/>
        <v>131397743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ИНТЕРКАПИТАЛ ПРОПЪРТИ ДЕВЕЛЪПМЪНТ АДСИЦ</v>
      </c>
      <c r="B892" s="626" t="str">
        <f t="shared" si="52"/>
        <v>131397743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ИНТЕРКАПИТАЛ ПРОПЪРТИ ДЕВЕЛЪПМЪНТ АДСИЦ</v>
      </c>
      <c r="B893" s="626" t="str">
        <f t="shared" si="52"/>
        <v>131397743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ИНТЕРКАПИТАЛ ПРОПЪРТИ ДЕВЕЛЪПМЪНТ АДСИЦ</v>
      </c>
      <c r="B894" s="626" t="str">
        <f t="shared" si="52"/>
        <v>131397743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ИНТЕРКАПИТАЛ ПРОПЪРТИ ДЕВЕЛЪПМЪНТ АДСИЦ</v>
      </c>
      <c r="B895" s="626" t="str">
        <f t="shared" si="52"/>
        <v>131397743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ИНТЕРКАПИТАЛ ПРОПЪРТИ ДЕВЕЛЪПМЪНТ АДСИЦ</v>
      </c>
      <c r="B896" s="626" t="str">
        <f t="shared" si="52"/>
        <v>131397743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ИНТЕРКАПИТАЛ ПРОПЪРТИ ДЕВЕЛЪПМЪНТ АДСИЦ</v>
      </c>
      <c r="B897" s="626" t="str">
        <f t="shared" si="52"/>
        <v>131397743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0</v>
      </c>
    </row>
    <row r="898" spans="1:8">
      <c r="A898" s="626" t="str">
        <f t="shared" si="51"/>
        <v>ИНТЕРКАПИТАЛ ПРОПЪРТИ ДЕВЕЛЪПМЪНТ АДСИЦ</v>
      </c>
      <c r="B898" s="626" t="str">
        <f t="shared" si="52"/>
        <v>131397743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ИНТЕРКАПИТАЛ ПРОПЪРТИ ДЕВЕЛЪПМЪНТ АДСИЦ</v>
      </c>
      <c r="B899" s="626" t="str">
        <f t="shared" si="52"/>
        <v>131397743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ИНТЕРКАПИТАЛ ПРОПЪРТИ ДЕВЕЛЪПМЪНТ АДСИЦ</v>
      </c>
      <c r="B900" s="626" t="str">
        <f t="shared" si="52"/>
        <v>131397743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ИНТЕРКАПИТАЛ ПРОПЪРТИ ДЕВЕЛЪПМЪНТ АДСИЦ</v>
      </c>
      <c r="B901" s="626" t="str">
        <f t="shared" si="52"/>
        <v>131397743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ИНТЕРКАПИТАЛ ПРОПЪРТИ ДЕВЕЛЪПМЪНТ АДСИЦ</v>
      </c>
      <c r="B902" s="626" t="str">
        <f t="shared" si="52"/>
        <v>131397743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ИНТЕРКАПИТАЛ ПРОПЪРТИ ДЕВЕЛЪПМЪНТ АДСИЦ</v>
      </c>
      <c r="B903" s="626" t="str">
        <f t="shared" si="52"/>
        <v>131397743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ИНТЕРКАПИТАЛ ПРОПЪРТИ ДЕВЕЛЪПМЪНТ АДСИЦ</v>
      </c>
      <c r="B904" s="626" t="str">
        <f t="shared" si="52"/>
        <v>131397743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ИНТЕРКАПИТАЛ ПРОПЪРТИ ДЕВЕЛЪПМЪНТ АДСИЦ</v>
      </c>
      <c r="B905" s="626" t="str">
        <f t="shared" si="52"/>
        <v>131397743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ИНТЕРКАПИТАЛ ПРОПЪРТИ ДЕВЕЛЪПМЪНТ АДСИЦ</v>
      </c>
      <c r="B906" s="626" t="str">
        <f t="shared" si="52"/>
        <v>131397743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ИНТЕРКАПИТАЛ ПРОПЪРТИ ДЕВЕЛЪПМЪНТ АДСИЦ</v>
      </c>
      <c r="B907" s="626" t="str">
        <f t="shared" si="52"/>
        <v>131397743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ИНТЕРКАПИТАЛ ПРОПЪРТИ ДЕВЕЛЪПМЪНТ АДСИЦ</v>
      </c>
      <c r="B908" s="626" t="str">
        <f t="shared" si="52"/>
        <v>131397743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0</v>
      </c>
    </row>
    <row r="909" spans="1:8">
      <c r="A909" s="626" t="str">
        <f t="shared" si="51"/>
        <v>ИНТЕРКАПИТАЛ ПРОПЪРТИ ДЕВЕЛЪПМЪНТ АДСИЦ</v>
      </c>
      <c r="B909" s="626" t="str">
        <f t="shared" si="52"/>
        <v>131397743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ИНТЕРКАПИТАЛ ПРОПЪРТИ ДЕВЕЛЪПМЪНТ АДСИЦ</v>
      </c>
      <c r="B910" s="626" t="str">
        <f t="shared" si="52"/>
        <v>131397743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47282</v>
      </c>
    </row>
    <row r="911" spans="1:8" s="441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ИНТЕРКАПИТАЛ ПРОПЪРТИ ДЕВЕЛЪПМЪНТ АДСИЦ</v>
      </c>
      <c r="B912" s="626" t="str">
        <f t="shared" ref="B912:B975" si="55">pdeBulstat</f>
        <v>131397743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ИНТЕРКАПИТАЛ ПРОПЪРТИ ДЕВЕЛЪПМЪНТ АДСИЦ</v>
      </c>
      <c r="B913" s="626" t="str">
        <f t="shared" si="55"/>
        <v>131397743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ИНТЕРКАПИТАЛ ПРОПЪРТИ ДЕВЕЛЪПМЪНТ АДСИЦ</v>
      </c>
      <c r="B914" s="626" t="str">
        <f t="shared" si="55"/>
        <v>131397743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ИНТЕРКАПИТАЛ ПРОПЪРТИ ДЕВЕЛЪПМЪНТ АДСИЦ</v>
      </c>
      <c r="B915" s="626" t="str">
        <f t="shared" si="55"/>
        <v>131397743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ИНТЕРКАПИТАЛ ПРОПЪРТИ ДЕВЕЛЪПМЪНТ АДСИЦ</v>
      </c>
      <c r="B916" s="626" t="str">
        <f t="shared" si="55"/>
        <v>131397743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ИНТЕРКАПИТАЛ ПРОПЪРТИ ДЕВЕЛЪПМЪНТ АДСИЦ</v>
      </c>
      <c r="B917" s="626" t="str">
        <f t="shared" si="55"/>
        <v>131397743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ИНТЕРКАПИТАЛ ПРОПЪРТИ ДЕВЕЛЪПМЪНТ АДСИЦ</v>
      </c>
      <c r="B918" s="626" t="str">
        <f t="shared" si="55"/>
        <v>131397743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ИНТЕРКАПИТАЛ ПРОПЪРТИ ДЕВЕЛЪПМЪНТ АДСИЦ</v>
      </c>
      <c r="B919" s="626" t="str">
        <f t="shared" si="55"/>
        <v>131397743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ИНТЕРКАПИТАЛ ПРОПЪРТИ ДЕВЕЛЪПМЪНТ АДСИЦ</v>
      </c>
      <c r="B920" s="626" t="str">
        <f t="shared" si="55"/>
        <v>131397743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ИНТЕРКАПИТАЛ ПРОПЪРТИ ДЕВЕЛЪПМЪНТ АДСИЦ</v>
      </c>
      <c r="B921" s="626" t="str">
        <f t="shared" si="55"/>
        <v>131397743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ИНТЕРКАПИТАЛ ПРОПЪРТИ ДЕВЕЛЪПМЪНТ АДСИЦ</v>
      </c>
      <c r="B922" s="626" t="str">
        <f t="shared" si="55"/>
        <v>131397743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ИНТЕРКАПИТАЛ ПРОПЪРТИ ДЕВЕЛЪПМЪНТ АДСИЦ</v>
      </c>
      <c r="B923" s="626" t="str">
        <f t="shared" si="55"/>
        <v>131397743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>ИНТЕРКАПИТАЛ ПРОПЪРТИ ДЕВЕЛЪПМЪНТ АДСИЦ</v>
      </c>
      <c r="B924" s="626" t="str">
        <f t="shared" si="55"/>
        <v>131397743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ИНТЕРКАПИТАЛ ПРОПЪРТИ ДЕВЕЛЪПМЪНТ АДСИЦ</v>
      </c>
      <c r="B925" s="626" t="str">
        <f t="shared" si="55"/>
        <v>131397743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ИНТЕРКАПИТАЛ ПРОПЪРТИ ДЕВЕЛЪПМЪНТ АДСИЦ</v>
      </c>
      <c r="B926" s="626" t="str">
        <f t="shared" si="55"/>
        <v>131397743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ИНТЕРКАПИТАЛ ПРОПЪРТИ ДЕВЕЛЪПМЪНТ АДСИЦ</v>
      </c>
      <c r="B927" s="626" t="str">
        <f t="shared" si="55"/>
        <v>131397743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1201</v>
      </c>
    </row>
    <row r="928" spans="1:8">
      <c r="A928" s="626" t="str">
        <f t="shared" si="54"/>
        <v>ИНТЕРКАПИТАЛ ПРОПЪРТИ ДЕВЕЛЪПМЪНТ АДСИЦ</v>
      </c>
      <c r="B928" s="626" t="str">
        <f t="shared" si="55"/>
        <v>131397743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1111</v>
      </c>
    </row>
    <row r="929" spans="1:8">
      <c r="A929" s="626" t="str">
        <f t="shared" si="54"/>
        <v>ИНТЕРКАПИТАЛ ПРОПЪРТИ ДЕВЕЛЪПМЪНТ АДСИЦ</v>
      </c>
      <c r="B929" s="626" t="str">
        <f t="shared" si="55"/>
        <v>131397743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ИНТЕРКАПИТАЛ ПРОПЪРТИ ДЕВЕЛЪПМЪНТ АДСИЦ</v>
      </c>
      <c r="B930" s="626" t="str">
        <f t="shared" si="55"/>
        <v>131397743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ИНТЕРКАПИТАЛ ПРОПЪРТИ ДЕВЕЛЪПМЪНТ АДСИЦ</v>
      </c>
      <c r="B931" s="626" t="str">
        <f t="shared" si="55"/>
        <v>131397743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ИНТЕРКАПИТАЛ ПРОПЪРТИ ДЕВЕЛЪПМЪНТ АДСИЦ</v>
      </c>
      <c r="B932" s="626" t="str">
        <f t="shared" si="55"/>
        <v>131397743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11</v>
      </c>
    </row>
    <row r="933" spans="1:8">
      <c r="A933" s="626" t="str">
        <f t="shared" si="54"/>
        <v>ИНТЕРКАПИТАЛ ПРОПЪРТИ ДЕВЕЛЪПМЪНТ АДСИЦ</v>
      </c>
      <c r="B933" s="626" t="str">
        <f t="shared" si="55"/>
        <v>131397743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ИНТЕРКАПИТАЛ ПРОПЪРТИ ДЕВЕЛЪПМЪНТ АДСИЦ</v>
      </c>
      <c r="B934" s="626" t="str">
        <f t="shared" si="55"/>
        <v>131397743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11</v>
      </c>
    </row>
    <row r="935" spans="1:8">
      <c r="A935" s="626" t="str">
        <f t="shared" si="54"/>
        <v>ИНТЕРКАПИТАЛ ПРОПЪРТИ ДЕВЕЛЪПМЪНТ АДСИЦ</v>
      </c>
      <c r="B935" s="626" t="str">
        <f t="shared" si="55"/>
        <v>131397743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ИНТЕРКАПИТАЛ ПРОПЪРТИ ДЕВЕЛЪПМЪНТ АДСИЦ</v>
      </c>
      <c r="B936" s="626" t="str">
        <f t="shared" si="55"/>
        <v>131397743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ИНТЕРКАПИТАЛ ПРОПЪРТИ ДЕВЕЛЪПМЪНТ АДСИЦ</v>
      </c>
      <c r="B937" s="626" t="str">
        <f t="shared" si="55"/>
        <v>131397743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501</v>
      </c>
    </row>
    <row r="938" spans="1:8">
      <c r="A938" s="626" t="str">
        <f t="shared" si="54"/>
        <v>ИНТЕРКАПИТАЛ ПРОПЪРТИ ДЕВЕЛЪПМЪНТ АДСИЦ</v>
      </c>
      <c r="B938" s="626" t="str">
        <f t="shared" si="55"/>
        <v>131397743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ИНТЕРКАПИТАЛ ПРОПЪРТИ ДЕВЕЛЪПМЪНТ АДСИЦ</v>
      </c>
      <c r="B939" s="626" t="str">
        <f t="shared" si="55"/>
        <v>131397743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ИНТЕРКАПИТАЛ ПРОПЪРТИ ДЕВЕЛЪПМЪНТ АДСИЦ</v>
      </c>
      <c r="B940" s="626" t="str">
        <f t="shared" si="55"/>
        <v>131397743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ИНТЕРКАПИТАЛ ПРОПЪРТИ ДЕВЕЛЪПМЪНТ АДСИЦ</v>
      </c>
      <c r="B941" s="626" t="str">
        <f t="shared" si="55"/>
        <v>131397743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501</v>
      </c>
    </row>
    <row r="942" spans="1:8">
      <c r="A942" s="626" t="str">
        <f t="shared" si="54"/>
        <v>ИНТЕРКАПИТАЛ ПРОПЪРТИ ДЕВЕЛЪПМЪНТ АДСИЦ</v>
      </c>
      <c r="B942" s="626" t="str">
        <f t="shared" si="55"/>
        <v>131397743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2824</v>
      </c>
    </row>
    <row r="943" spans="1:8">
      <c r="A943" s="626" t="str">
        <f t="shared" si="54"/>
        <v>ИНТЕРКАПИТАЛ ПРОПЪРТИ ДЕВЕЛЪПМЪНТ АДСИЦ</v>
      </c>
      <c r="B943" s="626" t="str">
        <f t="shared" si="55"/>
        <v>131397743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2824</v>
      </c>
    </row>
    <row r="944" spans="1:8">
      <c r="A944" s="626" t="str">
        <f t="shared" si="54"/>
        <v>ИНТЕРКАПИТАЛ ПРОПЪРТИ ДЕВЕЛЪПМЪНТ АДСИЦ</v>
      </c>
      <c r="B944" s="626" t="str">
        <f t="shared" si="55"/>
        <v>131397743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ИНТЕРКАПИТАЛ ПРОПЪРТИ ДЕВЕЛЪПМЪНТ АДСИЦ</v>
      </c>
      <c r="B945" s="626" t="str">
        <f t="shared" si="55"/>
        <v>131397743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ИНТЕРКАПИТАЛ ПРОПЪРТИ ДЕВЕЛЪПМЪНТ АДСИЦ</v>
      </c>
      <c r="B946" s="626" t="str">
        <f t="shared" si="55"/>
        <v>131397743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ИНТЕРКАПИТАЛ ПРОПЪРТИ ДЕВЕЛЪПМЪНТ АДСИЦ</v>
      </c>
      <c r="B947" s="626" t="str">
        <f t="shared" si="55"/>
        <v>131397743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ИНТЕРКАПИТАЛ ПРОПЪРТИ ДЕВЕЛЪПМЪНТ АДСИЦ</v>
      </c>
      <c r="B948" s="626" t="str">
        <f t="shared" si="55"/>
        <v>131397743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ИНТЕРКАПИТАЛ ПРОПЪРТИ ДЕВЕЛЪПМЪНТ АДСИЦ</v>
      </c>
      <c r="B949" s="626" t="str">
        <f t="shared" si="55"/>
        <v>131397743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ИНТЕРКАПИТАЛ ПРОПЪРТИ ДЕВЕЛЪПМЪНТ АДСИЦ</v>
      </c>
      <c r="B950" s="626" t="str">
        <f t="shared" si="55"/>
        <v>131397743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ИНТЕРКАПИТАЛ ПРОПЪРТИ ДЕВЕЛЪПМЪНТ АДСИЦ</v>
      </c>
      <c r="B951" s="626" t="str">
        <f t="shared" si="55"/>
        <v>131397743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ИНТЕРКАПИТАЛ ПРОПЪРТИ ДЕВЕЛЪПМЪНТ АДСИЦ</v>
      </c>
      <c r="B952" s="626" t="str">
        <f t="shared" si="55"/>
        <v>131397743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ИНТЕРКАПИТАЛ ПРОПЪРТИ ДЕВЕЛЪПМЪНТ АДСИЦ</v>
      </c>
      <c r="B953" s="626" t="str">
        <f t="shared" si="55"/>
        <v>131397743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ИНТЕРКАПИТАЛ ПРОПЪРТИ ДЕВЕЛЪПМЪНТ АДСИЦ</v>
      </c>
      <c r="B954" s="626" t="str">
        <f t="shared" si="55"/>
        <v>131397743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ИНТЕРКАПИТАЛ ПРОПЪРТИ ДЕВЕЛЪПМЪНТ АДСИЦ</v>
      </c>
      <c r="B955" s="626" t="str">
        <f t="shared" si="55"/>
        <v>131397743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ИНТЕРКАПИТАЛ ПРОПЪРТИ ДЕВЕЛЪПМЪНТ АДСИЦ</v>
      </c>
      <c r="B956" s="626" t="str">
        <f t="shared" si="55"/>
        <v>131397743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ИНТЕРКАПИТАЛ ПРОПЪРТИ ДЕВЕЛЪПМЪНТ АДСИЦ</v>
      </c>
      <c r="B957" s="626" t="str">
        <f t="shared" si="55"/>
        <v>131397743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ИНТЕРКАПИТАЛ ПРОПЪРТИ ДЕВЕЛЪПМЪНТ АДСИЦ</v>
      </c>
      <c r="B958" s="626" t="str">
        <f t="shared" si="55"/>
        <v>131397743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ИНТЕРКАПИТАЛ ПРОПЪРТИ ДЕВЕЛЪПМЪНТ АДСИЦ</v>
      </c>
      <c r="B959" s="626" t="str">
        <f t="shared" si="55"/>
        <v>131397743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0</v>
      </c>
    </row>
    <row r="960" spans="1:8">
      <c r="A960" s="626" t="str">
        <f t="shared" si="54"/>
        <v>ИНТЕРКАПИТАЛ ПРОПЪРТИ ДЕВЕЛЪПМЪНТ АДСИЦ</v>
      </c>
      <c r="B960" s="626" t="str">
        <f t="shared" si="55"/>
        <v>131397743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ИНТЕРКАПИТАЛ ПРОПЪРТИ ДЕВЕЛЪПМЪНТ АДСИЦ</v>
      </c>
      <c r="B961" s="626" t="str">
        <f t="shared" si="55"/>
        <v>131397743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ИНТЕРКАПИТАЛ ПРОПЪРТИ ДЕВЕЛЪПМЪНТ АДСИЦ</v>
      </c>
      <c r="B962" s="626" t="str">
        <f t="shared" si="55"/>
        <v>131397743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ИНТЕРКАПИТАЛ ПРОПЪРТИ ДЕВЕЛЪПМЪНТ АДСИЦ</v>
      </c>
      <c r="B963" s="626" t="str">
        <f t="shared" si="55"/>
        <v>131397743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ИНТЕРКАПИТАЛ ПРОПЪРТИ ДЕВЕЛЪПМЪНТ АДСИЦ</v>
      </c>
      <c r="B964" s="626" t="str">
        <f t="shared" si="55"/>
        <v>131397743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ИНТЕРКАПИТАЛ ПРОПЪРТИ ДЕВЕЛЪПМЪНТ АДСИЦ</v>
      </c>
      <c r="B965" s="626" t="str">
        <f t="shared" si="55"/>
        <v>131397743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ИНТЕРКАПИТАЛ ПРОПЪРТИ ДЕВЕЛЪПМЪНТ АДСИЦ</v>
      </c>
      <c r="B966" s="626" t="str">
        <f t="shared" si="55"/>
        <v>131397743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ИНТЕРКАПИТАЛ ПРОПЪРТИ ДЕВЕЛЪПМЪНТ АДСИЦ</v>
      </c>
      <c r="B967" s="626" t="str">
        <f t="shared" si="55"/>
        <v>131397743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ИНТЕРКАПИТАЛ ПРОПЪРТИ ДЕВЕЛЪПМЪНТ АДСИЦ</v>
      </c>
      <c r="B968" s="626" t="str">
        <f t="shared" si="55"/>
        <v>131397743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ИНТЕРКАПИТАЛ ПРОПЪРТИ ДЕВЕЛЪПМЪНТ АДСИЦ</v>
      </c>
      <c r="B969" s="626" t="str">
        <f t="shared" si="55"/>
        <v>131397743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0</v>
      </c>
    </row>
    <row r="970" spans="1:8">
      <c r="A970" s="626" t="str">
        <f t="shared" si="54"/>
        <v>ИНТЕРКАПИТАЛ ПРОПЪРТИ ДЕВЕЛЪПМЪНТ АДСИЦ</v>
      </c>
      <c r="B970" s="626" t="str">
        <f t="shared" si="55"/>
        <v>131397743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ИНТЕРКАПИТАЛ ПРОПЪРТИ ДЕВЕЛЪПМЪНТ АДСИЦ</v>
      </c>
      <c r="B971" s="626" t="str">
        <f t="shared" si="55"/>
        <v>131397743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ИНТЕРКАПИТАЛ ПРОПЪРТИ ДЕВЕЛЪПМЪНТ АДСИЦ</v>
      </c>
      <c r="B972" s="626" t="str">
        <f t="shared" si="55"/>
        <v>131397743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ИНТЕРКАПИТАЛ ПРОПЪРТИ ДЕВЕЛЪПМЪНТ АДСИЦ</v>
      </c>
      <c r="B973" s="626" t="str">
        <f t="shared" si="55"/>
        <v>131397743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0</v>
      </c>
    </row>
    <row r="974" spans="1:8">
      <c r="A974" s="626" t="str">
        <f t="shared" si="54"/>
        <v>ИНТЕРКАПИТАЛ ПРОПЪРТИ ДЕВЕЛЪПМЪНТ АДСИЦ</v>
      </c>
      <c r="B974" s="626" t="str">
        <f t="shared" si="55"/>
        <v>131397743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0</v>
      </c>
    </row>
    <row r="975" spans="1:8">
      <c r="A975" s="626" t="str">
        <f t="shared" si="54"/>
        <v>ИНТЕРКАПИТАЛ ПРОПЪРТИ ДЕВЕЛЪПМЪНТ АДСИЦ</v>
      </c>
      <c r="B975" s="626" t="str">
        <f t="shared" si="55"/>
        <v>131397743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0</v>
      </c>
    </row>
    <row r="976" spans="1:8">
      <c r="A976" s="626" t="str">
        <f t="shared" ref="A976:A1039" si="57">pdeName</f>
        <v>ИНТЕРКАПИТАЛ ПРОПЪРТИ ДЕВЕЛЪПМЪНТ АДСИЦ</v>
      </c>
      <c r="B976" s="626" t="str">
        <f t="shared" ref="B976:B1039" si="58">pdeBulstat</f>
        <v>131397743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ИНТЕРКАПИТАЛ ПРОПЪРТИ ДЕВЕЛЪПМЪНТ АДСИЦ</v>
      </c>
      <c r="B977" s="626" t="str">
        <f t="shared" si="58"/>
        <v>131397743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ИНТЕРКАПИТАЛ ПРОПЪРТИ ДЕВЕЛЪПМЪНТ АДСИЦ</v>
      </c>
      <c r="B978" s="626" t="str">
        <f t="shared" si="58"/>
        <v>131397743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ИНТЕРКАПИТАЛ ПРОПЪРТИ ДЕВЕЛЪПМЪНТ АДСИЦ</v>
      </c>
      <c r="B979" s="626" t="str">
        <f t="shared" si="58"/>
        <v>131397743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ИНТЕРКАПИТАЛ ПРОПЪРТИ ДЕВЕЛЪПМЪНТ АДСИЦ</v>
      </c>
      <c r="B980" s="626" t="str">
        <f t="shared" si="58"/>
        <v>131397743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ИНТЕРКАПИТАЛ ПРОПЪРТИ ДЕВЕЛЪПМЪНТ АДСИЦ</v>
      </c>
      <c r="B981" s="626" t="str">
        <f t="shared" si="58"/>
        <v>131397743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ИНТЕРКАПИТАЛ ПРОПЪРТИ ДЕВЕЛЪПМЪНТ АДСИЦ</v>
      </c>
      <c r="B982" s="626" t="str">
        <f t="shared" si="58"/>
        <v>131397743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ИНТЕРКАПИТАЛ ПРОПЪРТИ ДЕВЕЛЪПМЪНТ АДСИЦ</v>
      </c>
      <c r="B983" s="626" t="str">
        <f t="shared" si="58"/>
        <v>131397743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ИНТЕРКАПИТАЛ ПРОПЪРТИ ДЕВЕЛЪПМЪНТ АДСИЦ</v>
      </c>
      <c r="B984" s="626" t="str">
        <f t="shared" si="58"/>
        <v>131397743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ИНТЕРКАПИТАЛ ПРОПЪРТИ ДЕВЕЛЪПМЪНТ АДСИЦ</v>
      </c>
      <c r="B985" s="626" t="str">
        <f t="shared" si="58"/>
        <v>131397743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ИНТЕРКАПИТАЛ ПРОПЪРТИ ДЕВЕЛЪПМЪНТ АДСИЦ</v>
      </c>
      <c r="B986" s="626" t="str">
        <f t="shared" si="58"/>
        <v>131397743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ИНТЕРКАПИТАЛ ПРОПЪРТИ ДЕВЕЛЪПМЪНТ АДСИЦ</v>
      </c>
      <c r="B987" s="626" t="str">
        <f t="shared" si="58"/>
        <v>131397743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ИНТЕРКАПИТАЛ ПРОПЪРТИ ДЕВЕЛЪПМЪНТ АДСИЦ</v>
      </c>
      <c r="B988" s="626" t="str">
        <f t="shared" si="58"/>
        <v>131397743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ИНТЕРКАПИТАЛ ПРОПЪРТИ ДЕВЕЛЪПМЪНТ АДСИЦ</v>
      </c>
      <c r="B989" s="626" t="str">
        <f t="shared" si="58"/>
        <v>131397743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ИНТЕРКАПИТАЛ ПРОПЪРТИ ДЕВЕЛЪПМЪНТ АДСИЦ</v>
      </c>
      <c r="B990" s="626" t="str">
        <f t="shared" si="58"/>
        <v>131397743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ИНТЕРКАПИТАЛ ПРОПЪРТИ ДЕВЕЛЪПМЪНТ АДСИЦ</v>
      </c>
      <c r="B991" s="626" t="str">
        <f t="shared" si="58"/>
        <v>131397743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1201</v>
      </c>
    </row>
    <row r="992" spans="1:8">
      <c r="A992" s="626" t="str">
        <f t="shared" si="57"/>
        <v>ИНТЕРКАПИТАЛ ПРОПЪРТИ ДЕВЕЛЪПМЪНТ АДСИЦ</v>
      </c>
      <c r="B992" s="626" t="str">
        <f t="shared" si="58"/>
        <v>131397743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1111</v>
      </c>
    </row>
    <row r="993" spans="1:8">
      <c r="A993" s="626" t="str">
        <f t="shared" si="57"/>
        <v>ИНТЕРКАПИТАЛ ПРОПЪРТИ ДЕВЕЛЪПМЪНТ АДСИЦ</v>
      </c>
      <c r="B993" s="626" t="str">
        <f t="shared" si="58"/>
        <v>131397743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ИНТЕРКАПИТАЛ ПРОПЪРТИ ДЕВЕЛЪПМЪНТ АДСИЦ</v>
      </c>
      <c r="B994" s="626" t="str">
        <f t="shared" si="58"/>
        <v>131397743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ИНТЕРКАПИТАЛ ПРОПЪРТИ ДЕВЕЛЪПМЪНТ АДСИЦ</v>
      </c>
      <c r="B995" s="626" t="str">
        <f t="shared" si="58"/>
        <v>131397743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ИНТЕРКАПИТАЛ ПРОПЪРТИ ДЕВЕЛЪПМЪНТ АДСИЦ</v>
      </c>
      <c r="B996" s="626" t="str">
        <f t="shared" si="58"/>
        <v>131397743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11</v>
      </c>
    </row>
    <row r="997" spans="1:8">
      <c r="A997" s="626" t="str">
        <f t="shared" si="57"/>
        <v>ИНТЕРКАПИТАЛ ПРОПЪРТИ ДЕВЕЛЪПМЪНТ АДСИЦ</v>
      </c>
      <c r="B997" s="626" t="str">
        <f t="shared" si="58"/>
        <v>131397743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ИНТЕРКАПИТАЛ ПРОПЪРТИ ДЕВЕЛЪПМЪНТ АДСИЦ</v>
      </c>
      <c r="B998" s="626" t="str">
        <f t="shared" si="58"/>
        <v>131397743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11</v>
      </c>
    </row>
    <row r="999" spans="1:8">
      <c r="A999" s="626" t="str">
        <f t="shared" si="57"/>
        <v>ИНТЕРКАПИТАЛ ПРОПЪРТИ ДЕВЕЛЪПМЪНТ АДСИЦ</v>
      </c>
      <c r="B999" s="626" t="str">
        <f t="shared" si="58"/>
        <v>131397743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ИНТЕРКАПИТАЛ ПРОПЪРТИ ДЕВЕЛЪПМЪНТ АДСИЦ</v>
      </c>
      <c r="B1000" s="626" t="str">
        <f t="shared" si="58"/>
        <v>131397743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ИНТЕРКАПИТАЛ ПРОПЪРТИ ДЕВЕЛЪПМЪНТ АДСИЦ</v>
      </c>
      <c r="B1001" s="626" t="str">
        <f t="shared" si="58"/>
        <v>131397743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501</v>
      </c>
    </row>
    <row r="1002" spans="1:8">
      <c r="A1002" s="626" t="str">
        <f t="shared" si="57"/>
        <v>ИНТЕРКАПИТАЛ ПРОПЪРТИ ДЕВЕЛЪПМЪНТ АДСИЦ</v>
      </c>
      <c r="B1002" s="626" t="str">
        <f t="shared" si="58"/>
        <v>131397743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ИНТЕРКАПИТАЛ ПРОПЪРТИ ДЕВЕЛЪПМЪНТ АДСИЦ</v>
      </c>
      <c r="B1003" s="626" t="str">
        <f t="shared" si="58"/>
        <v>131397743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ИНТЕРКАПИТАЛ ПРОПЪРТИ ДЕВЕЛЪПМЪНТ АДСИЦ</v>
      </c>
      <c r="B1004" s="626" t="str">
        <f t="shared" si="58"/>
        <v>131397743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ИНТЕРКАПИТАЛ ПРОПЪРТИ ДЕВЕЛЪПМЪНТ АДСИЦ</v>
      </c>
      <c r="B1005" s="626" t="str">
        <f t="shared" si="58"/>
        <v>131397743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501</v>
      </c>
    </row>
    <row r="1006" spans="1:8">
      <c r="A1006" s="626" t="str">
        <f t="shared" si="57"/>
        <v>ИНТЕРКАПИТАЛ ПРОПЪРТИ ДЕВЕЛЪПМЪНТ АДСИЦ</v>
      </c>
      <c r="B1006" s="626" t="str">
        <f t="shared" si="58"/>
        <v>131397743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2824</v>
      </c>
    </row>
    <row r="1007" spans="1:8">
      <c r="A1007" s="626" t="str">
        <f t="shared" si="57"/>
        <v>ИНТЕРКАПИТАЛ ПРОПЪРТИ ДЕВЕЛЪПМЪНТ АДСИЦ</v>
      </c>
      <c r="B1007" s="626" t="str">
        <f t="shared" si="58"/>
        <v>131397743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2824</v>
      </c>
    </row>
    <row r="1008" spans="1:8">
      <c r="A1008" s="626" t="str">
        <f t="shared" si="57"/>
        <v>ИНТЕРКАПИТАЛ ПРОПЪРТИ ДЕВЕЛЪПМЪНТ АДСИЦ</v>
      </c>
      <c r="B1008" s="626" t="str">
        <f t="shared" si="58"/>
        <v>131397743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>ИНТЕРКАПИТАЛ ПРОПЪРТИ ДЕВЕЛЪПМЪНТ АДСИЦ</v>
      </c>
      <c r="B1009" s="626" t="str">
        <f t="shared" si="58"/>
        <v>131397743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>ИНТЕРКАПИТАЛ ПРОПЪРТИ ДЕВЕЛЪПМЪНТ АДСИЦ</v>
      </c>
      <c r="B1010" s="626" t="str">
        <f t="shared" si="58"/>
        <v>131397743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ИНТЕРКАПИТАЛ ПРОПЪРТИ ДЕВЕЛЪПМЪНТ АДСИЦ</v>
      </c>
      <c r="B1011" s="626" t="str">
        <f t="shared" si="58"/>
        <v>131397743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ИНТЕРКАПИТАЛ ПРОПЪРТИ ДЕВЕЛЪПМЪНТ АДСИЦ</v>
      </c>
      <c r="B1012" s="626" t="str">
        <f t="shared" si="58"/>
        <v>131397743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ИНТЕРКАПИТАЛ ПРОПЪРТИ ДЕВЕЛЪПМЪНТ АДСИЦ</v>
      </c>
      <c r="B1013" s="626" t="str">
        <f t="shared" si="58"/>
        <v>131397743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ИНТЕРКАПИТАЛ ПРОПЪРТИ ДЕВЕЛЪПМЪНТ АДСИЦ</v>
      </c>
      <c r="B1014" s="626" t="str">
        <f t="shared" si="58"/>
        <v>131397743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ИНТЕРКАПИТАЛ ПРОПЪРТИ ДЕВЕЛЪПМЪНТ АДСИЦ</v>
      </c>
      <c r="B1015" s="626" t="str">
        <f t="shared" si="58"/>
        <v>131397743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ИНТЕРКАПИТАЛ ПРОПЪРТИ ДЕВЕЛЪПМЪНТ АДСИЦ</v>
      </c>
      <c r="B1016" s="626" t="str">
        <f t="shared" si="58"/>
        <v>131397743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ИНТЕРКАПИТАЛ ПРОПЪРТИ ДЕВЕЛЪПМЪНТ АДСИЦ</v>
      </c>
      <c r="B1017" s="626" t="str">
        <f t="shared" si="58"/>
        <v>131397743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ИНТЕРКАПИТАЛ ПРОПЪРТИ ДЕВЕЛЪПМЪНТ АДСИЦ</v>
      </c>
      <c r="B1018" s="626" t="str">
        <f t="shared" si="58"/>
        <v>131397743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ИНТЕРКАПИТАЛ ПРОПЪРТИ ДЕВЕЛЪПМЪНТ АДСИЦ</v>
      </c>
      <c r="B1019" s="626" t="str">
        <f t="shared" si="58"/>
        <v>131397743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>ИНТЕРКАПИТАЛ ПРОПЪРТИ ДЕВЕЛЪПМЪНТ АДСИЦ</v>
      </c>
      <c r="B1020" s="626" t="str">
        <f t="shared" si="58"/>
        <v>131397743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ИНТЕРКАПИТАЛ ПРОПЪРТИ ДЕВЕЛЪПМЪНТ АДСИЦ</v>
      </c>
      <c r="B1021" s="626" t="str">
        <f t="shared" si="58"/>
        <v>131397743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ИНТЕРКАПИТАЛ ПРОПЪРТИ ДЕВЕЛЪПМЪНТ АДСИЦ</v>
      </c>
      <c r="B1022" s="626" t="str">
        <f t="shared" si="58"/>
        <v>131397743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0</v>
      </c>
    </row>
    <row r="1023" spans="1:8">
      <c r="A1023" s="626" t="str">
        <f t="shared" si="57"/>
        <v>ИНТЕРКАПИТАЛ ПРОПЪРТИ ДЕВЕЛЪПМЪНТ АДСИЦ</v>
      </c>
      <c r="B1023" s="626" t="str">
        <f t="shared" si="58"/>
        <v>131397743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ИНТЕРКАПИТАЛ ПРОПЪРТИ ДЕВЕЛЪПМЪНТ АДСИЦ</v>
      </c>
      <c r="B1024" s="626" t="str">
        <f t="shared" si="58"/>
        <v>131397743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0</v>
      </c>
    </row>
    <row r="1025" spans="1:8">
      <c r="A1025" s="626" t="str">
        <f t="shared" si="57"/>
        <v>ИНТЕРКАПИТАЛ ПРОПЪРТИ ДЕВЕЛЪПМЪНТ АДСИЦ</v>
      </c>
      <c r="B1025" s="626" t="str">
        <f t="shared" si="58"/>
        <v>131397743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ИНТЕРКАПИТАЛ ПРОПЪРТИ ДЕВЕЛЪПМЪНТ АДСИЦ</v>
      </c>
      <c r="B1026" s="626" t="str">
        <f t="shared" si="58"/>
        <v>131397743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ИНТЕРКАПИТАЛ ПРОПЪРТИ ДЕВЕЛЪПМЪНТ АДСИЦ</v>
      </c>
      <c r="B1027" s="626" t="str">
        <f t="shared" si="58"/>
        <v>131397743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0</v>
      </c>
    </row>
    <row r="1028" spans="1:8">
      <c r="A1028" s="626" t="str">
        <f t="shared" si="57"/>
        <v>ИНТЕРКАПИТАЛ ПРОПЪРТИ ДЕВЕЛЪПМЪНТ АДСИЦ</v>
      </c>
      <c r="B1028" s="626" t="str">
        <f t="shared" si="58"/>
        <v>131397743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ИНТЕРКАПИТАЛ ПРОПЪРТИ ДЕВЕЛЪПМЪНТ АДСИЦ</v>
      </c>
      <c r="B1029" s="626" t="str">
        <f t="shared" si="58"/>
        <v>131397743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ИНТЕРКАПИТАЛ ПРОПЪРТИ ДЕВЕЛЪПМЪНТ АДСИЦ</v>
      </c>
      <c r="B1030" s="626" t="str">
        <f t="shared" si="58"/>
        <v>131397743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ИНТЕРКАПИТАЛ ПРОПЪРТИ ДЕВЕЛЪПМЪНТ АДСИЦ</v>
      </c>
      <c r="B1031" s="626" t="str">
        <f t="shared" si="58"/>
        <v>131397743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ИНТЕРКАПИТАЛ ПРОПЪРТИ ДЕВЕЛЪПМЪНТ АДСИЦ</v>
      </c>
      <c r="B1032" s="626" t="str">
        <f t="shared" si="58"/>
        <v>131397743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ИНТЕРКАПИТАЛ ПРОПЪРТИ ДЕВЕЛЪПМЪНТ АДСИЦ</v>
      </c>
      <c r="B1033" s="626" t="str">
        <f t="shared" si="58"/>
        <v>131397743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0</v>
      </c>
    </row>
    <row r="1034" spans="1:8">
      <c r="A1034" s="626" t="str">
        <f t="shared" si="57"/>
        <v>ИНТЕРКАПИТАЛ ПРОПЪРТИ ДЕВЕЛЪПМЪНТ АДСИЦ</v>
      </c>
      <c r="B1034" s="626" t="str">
        <f t="shared" si="58"/>
        <v>131397743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ИНТЕРКАПИТАЛ ПРОПЪРТИ ДЕВЕЛЪПМЪНТ АДСИЦ</v>
      </c>
      <c r="B1035" s="626" t="str">
        <f t="shared" si="58"/>
        <v>131397743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ИНТЕРКАПИТАЛ ПРОПЪРТИ ДЕВЕЛЪПМЪНТ АДСИЦ</v>
      </c>
      <c r="B1036" s="626" t="str">
        <f t="shared" si="58"/>
        <v>131397743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ИНТЕРКАПИТАЛ ПРОПЪРТИ ДЕВЕЛЪПМЪНТ АДСИЦ</v>
      </c>
      <c r="B1037" s="626" t="str">
        <f t="shared" si="58"/>
        <v>131397743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ИНТЕРКАПИТАЛ ПРОПЪРТИ ДЕВЕЛЪПМЪНТ АДСИЦ</v>
      </c>
      <c r="B1038" s="626" t="str">
        <f t="shared" si="58"/>
        <v>131397743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4900</v>
      </c>
    </row>
    <row r="1039" spans="1:8">
      <c r="A1039" s="626" t="str">
        <f t="shared" si="57"/>
        <v>ИНТЕРКАПИТАЛ ПРОПЪРТИ ДЕВЕЛЪПМЪНТ АДСИЦ</v>
      </c>
      <c r="B1039" s="626" t="str">
        <f t="shared" si="58"/>
        <v>131397743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ИНТЕРКАПИТАЛ ПРОПЪРТИ ДЕВЕЛЪПМЪНТ АДСИЦ</v>
      </c>
      <c r="B1040" s="626" t="str">
        <f t="shared" ref="B1040:B1103" si="61">pdeBulstat</f>
        <v>131397743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4044</v>
      </c>
    </row>
    <row r="1041" spans="1:8">
      <c r="A1041" s="626" t="str">
        <f t="shared" si="60"/>
        <v>ИНТЕРКАПИТАЛ ПРОПЪРТИ ДЕВЕЛЪПМЪНТ АДСИЦ</v>
      </c>
      <c r="B1041" s="626" t="str">
        <f t="shared" si="61"/>
        <v>131397743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482</v>
      </c>
    </row>
    <row r="1042" spans="1:8">
      <c r="A1042" s="626" t="str">
        <f t="shared" si="60"/>
        <v>ИНТЕРКАПИТАЛ ПРОПЪРТИ ДЕВЕЛЪПМЪНТ АДСИЦ</v>
      </c>
      <c r="B1042" s="626" t="str">
        <f t="shared" si="61"/>
        <v>131397743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149</v>
      </c>
    </row>
    <row r="1043" spans="1:8">
      <c r="A1043" s="626" t="str">
        <f t="shared" si="60"/>
        <v>ИНТЕРКАПИТАЛ ПРОПЪРТИ ДЕВЕЛЪПМЪНТ АДСИЦ</v>
      </c>
      <c r="B1043" s="626" t="str">
        <f t="shared" si="61"/>
        <v>131397743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214</v>
      </c>
    </row>
    <row r="1044" spans="1:8">
      <c r="A1044" s="626" t="str">
        <f t="shared" si="60"/>
        <v>ИНТЕРКАПИТАЛ ПРОПЪРТИ ДЕВЕЛЪПМЪНТ АДСИЦ</v>
      </c>
      <c r="B1044" s="626" t="str">
        <f t="shared" si="61"/>
        <v>131397743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ИНТЕРКАПИТАЛ ПРОПЪРТИ ДЕВЕЛЪПМЪНТ АДСИЦ</v>
      </c>
      <c r="B1045" s="626" t="str">
        <f t="shared" si="61"/>
        <v>131397743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214</v>
      </c>
    </row>
    <row r="1046" spans="1:8">
      <c r="A1046" s="626" t="str">
        <f t="shared" si="60"/>
        <v>ИНТЕРКАПИТАЛ ПРОПЪРТИ ДЕВЕЛЪПМЪНТ АДСИЦ</v>
      </c>
      <c r="B1046" s="626" t="str">
        <f t="shared" si="61"/>
        <v>131397743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0</v>
      </c>
    </row>
    <row r="1047" spans="1:8">
      <c r="A1047" s="626" t="str">
        <f t="shared" si="60"/>
        <v>ИНТЕРКАПИТАЛ ПРОПЪРТИ ДЕВЕЛЪПМЪНТ АДСИЦ</v>
      </c>
      <c r="B1047" s="626" t="str">
        <f t="shared" si="61"/>
        <v>131397743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11</v>
      </c>
    </row>
    <row r="1048" spans="1:8">
      <c r="A1048" s="626" t="str">
        <f t="shared" si="60"/>
        <v>ИНТЕРКАПИТАЛ ПРОПЪРТИ ДЕВЕЛЪПМЪНТ АДСИЦ</v>
      </c>
      <c r="B1048" s="626" t="str">
        <f t="shared" si="61"/>
        <v>131397743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2014</v>
      </c>
    </row>
    <row r="1049" spans="1:8">
      <c r="A1049" s="626" t="str">
        <f t="shared" si="60"/>
        <v>ИНТЕРКАПИТАЛ ПРОПЪРТИ ДЕВЕЛЪПМЪНТ АДСИЦ</v>
      </c>
      <c r="B1049" s="626" t="str">
        <f t="shared" si="61"/>
        <v>131397743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6914</v>
      </c>
    </row>
    <row r="1050" spans="1:8">
      <c r="A1050" s="626" t="str">
        <f t="shared" si="60"/>
        <v>ИНТЕРКАПИТАЛ ПРОПЪРТИ ДЕВЕЛЪПМЪНТ АДСИЦ</v>
      </c>
      <c r="B1050" s="626" t="str">
        <f t="shared" si="61"/>
        <v>131397743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6914</v>
      </c>
    </row>
    <row r="1051" spans="1:8">
      <c r="A1051" s="626" t="str">
        <f t="shared" si="60"/>
        <v>ИНТЕРКАПИТАЛ ПРОПЪРТИ ДЕВЕЛЪПМЪНТ АДСИЦ</v>
      </c>
      <c r="B1051" s="626" t="str">
        <f t="shared" si="61"/>
        <v>131397743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ИНТЕРКАПИТАЛ ПРОПЪРТИ ДЕВЕЛЪПМЪНТ АДСИЦ</v>
      </c>
      <c r="B1052" s="626" t="str">
        <f t="shared" si="61"/>
        <v>131397743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ИНТЕРКАПИТАЛ ПРОПЪРТИ ДЕВЕЛЪПМЪНТ АДСИЦ</v>
      </c>
      <c r="B1053" s="626" t="str">
        <f t="shared" si="61"/>
        <v>131397743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ИНТЕРКАПИТАЛ ПРОПЪРТИ ДЕВЕЛЪПМЪНТ АДСИЦ</v>
      </c>
      <c r="B1054" s="626" t="str">
        <f t="shared" si="61"/>
        <v>131397743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ИНТЕРКАПИТАЛ ПРОПЪРТИ ДЕВЕЛЪПМЪНТ АДСИЦ</v>
      </c>
      <c r="B1055" s="626" t="str">
        <f t="shared" si="61"/>
        <v>131397743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ИНТЕРКАПИТАЛ ПРОПЪРТИ ДЕВЕЛЪПМЪНТ АДСИЦ</v>
      </c>
      <c r="B1056" s="626" t="str">
        <f t="shared" si="61"/>
        <v>131397743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ИНТЕРКАПИТАЛ ПРОПЪРТИ ДЕВЕЛЪПМЪНТ АДСИЦ</v>
      </c>
      <c r="B1057" s="626" t="str">
        <f t="shared" si="61"/>
        <v>131397743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ИНТЕРКАПИТАЛ ПРОПЪРТИ ДЕВЕЛЪПМЪНТ АДСИЦ</v>
      </c>
      <c r="B1058" s="626" t="str">
        <f t="shared" si="61"/>
        <v>131397743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ИНТЕРКАПИТАЛ ПРОПЪРТИ ДЕВЕЛЪПМЪНТ АДСИЦ</v>
      </c>
      <c r="B1059" s="626" t="str">
        <f t="shared" si="61"/>
        <v>131397743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ИНТЕРКАПИТАЛ ПРОПЪРТИ ДЕВЕЛЪПМЪНТ АДСИЦ</v>
      </c>
      <c r="B1060" s="626" t="str">
        <f t="shared" si="61"/>
        <v>131397743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ИНТЕРКАПИТАЛ ПРОПЪРТИ ДЕВЕЛЪПМЪНТ АДСИЦ</v>
      </c>
      <c r="B1061" s="626" t="str">
        <f t="shared" si="61"/>
        <v>131397743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ИНТЕРКАПИТАЛ ПРОПЪРТИ ДЕВЕЛЪПМЪНТ АДСИЦ</v>
      </c>
      <c r="B1062" s="626" t="str">
        <f t="shared" si="61"/>
        <v>131397743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ИНТЕРКАПИТАЛ ПРОПЪРТИ ДЕВЕЛЪПМЪНТ АДСИЦ</v>
      </c>
      <c r="B1063" s="626" t="str">
        <f t="shared" si="61"/>
        <v>131397743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ИНТЕРКАПИТАЛ ПРОПЪРТИ ДЕВЕЛЪПМЪНТ АДСИЦ</v>
      </c>
      <c r="B1064" s="626" t="str">
        <f t="shared" si="61"/>
        <v>131397743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ИНТЕРКАПИТАЛ ПРОПЪРТИ ДЕВЕЛЪПМЪНТ АДСИЦ</v>
      </c>
      <c r="B1065" s="626" t="str">
        <f t="shared" si="61"/>
        <v>131397743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ИНТЕРКАПИТАЛ ПРОПЪРТИ ДЕВЕЛЪПМЪНТ АДСИЦ</v>
      </c>
      <c r="B1066" s="626" t="str">
        <f t="shared" si="61"/>
        <v>131397743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ИНТЕРКАПИТАЛ ПРОПЪРТИ ДЕВЕЛЪПМЪНТ АДСИЦ</v>
      </c>
      <c r="B1067" s="626" t="str">
        <f t="shared" si="61"/>
        <v>131397743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0</v>
      </c>
    </row>
    <row r="1068" spans="1:8">
      <c r="A1068" s="626" t="str">
        <f t="shared" si="60"/>
        <v>ИНТЕРКАПИТАЛ ПРОПЪРТИ ДЕВЕЛЪПМЪНТ АДСИЦ</v>
      </c>
      <c r="B1068" s="626" t="str">
        <f t="shared" si="61"/>
        <v>131397743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ИНТЕРКАПИТАЛ ПРОПЪРТИ ДЕВЕЛЪПМЪНТ АДСИЦ</v>
      </c>
      <c r="B1069" s="626" t="str">
        <f t="shared" si="61"/>
        <v>131397743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ИНТЕРКАПИТАЛ ПРОПЪРТИ ДЕВЕЛЪПМЪНТ АДСИЦ</v>
      </c>
      <c r="B1070" s="626" t="str">
        <f t="shared" si="61"/>
        <v>131397743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0</v>
      </c>
    </row>
    <row r="1071" spans="1:8">
      <c r="A1071" s="626" t="str">
        <f t="shared" si="60"/>
        <v>ИНТЕРКАПИТАЛ ПРОПЪРТИ ДЕВЕЛЪПМЪНТ АДСИЦ</v>
      </c>
      <c r="B1071" s="626" t="str">
        <f t="shared" si="61"/>
        <v>131397743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ИНТЕРКАПИТАЛ ПРОПЪРТИ ДЕВЕЛЪПМЪНТ АДСИЦ</v>
      </c>
      <c r="B1072" s="626" t="str">
        <f t="shared" si="61"/>
        <v>131397743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ИНТЕРКАПИТАЛ ПРОПЪРТИ ДЕВЕЛЪПМЪНТ АДСИЦ</v>
      </c>
      <c r="B1073" s="626" t="str">
        <f t="shared" si="61"/>
        <v>131397743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ИНТЕРКАПИТАЛ ПРОПЪРТИ ДЕВЕЛЪПМЪНТ АДСИЦ</v>
      </c>
      <c r="B1074" s="626" t="str">
        <f t="shared" si="61"/>
        <v>131397743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ИНТЕРКАПИТАЛ ПРОПЪРТИ ДЕВЕЛЪПМЪНТ АДСИЦ</v>
      </c>
      <c r="B1075" s="626" t="str">
        <f t="shared" si="61"/>
        <v>131397743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ИНТЕРКАПИТАЛ ПРОПЪРТИ ДЕВЕЛЪПМЪНТ АДСИЦ</v>
      </c>
      <c r="B1076" s="626" t="str">
        <f t="shared" si="61"/>
        <v>131397743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>ИНТЕРКАПИТАЛ ПРОПЪРТИ ДЕВЕЛЪПМЪНТ АДСИЦ</v>
      </c>
      <c r="B1077" s="626" t="str">
        <f t="shared" si="61"/>
        <v>131397743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ИНТЕРКАПИТАЛ ПРОПЪРТИ ДЕВЕЛЪПМЪНТ АДСИЦ</v>
      </c>
      <c r="B1078" s="626" t="str">
        <f t="shared" si="61"/>
        <v>131397743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ИНТЕРКАПИТАЛ ПРОПЪРТИ ДЕВЕЛЪПМЪНТ АДСИЦ</v>
      </c>
      <c r="B1079" s="626" t="str">
        <f t="shared" si="61"/>
        <v>131397743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ИНТЕРКАПИТАЛ ПРОПЪРТИ ДЕВЕЛЪПМЪНТ АДСИЦ</v>
      </c>
      <c r="B1080" s="626" t="str">
        <f t="shared" si="61"/>
        <v>131397743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ИНТЕРКАПИТАЛ ПРОПЪРТИ ДЕВЕЛЪПМЪНТ АДСИЦ</v>
      </c>
      <c r="B1081" s="626" t="str">
        <f t="shared" si="61"/>
        <v>131397743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0</v>
      </c>
    </row>
    <row r="1082" spans="1:8">
      <c r="A1082" s="626" t="str">
        <f t="shared" si="60"/>
        <v>ИНТЕРКАПИТАЛ ПРОПЪРТИ ДЕВЕЛЪПМЪНТ АДСИЦ</v>
      </c>
      <c r="B1082" s="626" t="str">
        <f t="shared" si="61"/>
        <v>131397743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ИНТЕРКАПИТАЛ ПРОПЪРТИ ДЕВЕЛЪПМЪНТ АДСИЦ</v>
      </c>
      <c r="B1083" s="626" t="str">
        <f t="shared" si="61"/>
        <v>131397743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0</v>
      </c>
    </row>
    <row r="1084" spans="1:8">
      <c r="A1084" s="626" t="str">
        <f t="shared" si="60"/>
        <v>ИНТЕРКАПИТАЛ ПРОПЪРТИ ДЕВЕЛЪПМЪНТ АДСИЦ</v>
      </c>
      <c r="B1084" s="626" t="str">
        <f t="shared" si="61"/>
        <v>131397743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0</v>
      </c>
    </row>
    <row r="1085" spans="1:8">
      <c r="A1085" s="626" t="str">
        <f t="shared" si="60"/>
        <v>ИНТЕРКАПИТАЛ ПРОПЪРТИ ДЕВЕЛЪПМЪНТ АДСИЦ</v>
      </c>
      <c r="B1085" s="626" t="str">
        <f t="shared" si="61"/>
        <v>131397743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0</v>
      </c>
    </row>
    <row r="1086" spans="1:8">
      <c r="A1086" s="626" t="str">
        <f t="shared" si="60"/>
        <v>ИНТЕРКАПИТАЛ ПРОПЪРТИ ДЕВЕЛЪПМЪНТ АДСИЦ</v>
      </c>
      <c r="B1086" s="626" t="str">
        <f t="shared" si="61"/>
        <v>131397743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0</v>
      </c>
    </row>
    <row r="1087" spans="1:8">
      <c r="A1087" s="626" t="str">
        <f t="shared" si="60"/>
        <v>ИНТЕРКАПИТАЛ ПРОПЪРТИ ДЕВЕЛЪПМЪНТ АДСИЦ</v>
      </c>
      <c r="B1087" s="626" t="str">
        <f t="shared" si="61"/>
        <v>131397743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ИНТЕРКАПИТАЛ ПРОПЪРТИ ДЕВЕЛЪПМЪНТ АДСИЦ</v>
      </c>
      <c r="B1088" s="626" t="str">
        <f t="shared" si="61"/>
        <v>131397743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ИНТЕРКАПИТАЛ ПРОПЪРТИ ДЕВЕЛЪПМЪНТ АДСИЦ</v>
      </c>
      <c r="B1089" s="626" t="str">
        <f t="shared" si="61"/>
        <v>131397743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0</v>
      </c>
    </row>
    <row r="1090" spans="1:8">
      <c r="A1090" s="626" t="str">
        <f t="shared" si="60"/>
        <v>ИНТЕРКАПИТАЛ ПРОПЪРТИ ДЕВЕЛЪПМЪНТ АДСИЦ</v>
      </c>
      <c r="B1090" s="626" t="str">
        <f t="shared" si="61"/>
        <v>131397743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0</v>
      </c>
    </row>
    <row r="1091" spans="1:8">
      <c r="A1091" s="626" t="str">
        <f t="shared" si="60"/>
        <v>ИНТЕРКАПИТАЛ ПРОПЪРТИ ДЕВЕЛЪПМЪНТ АДСИЦ</v>
      </c>
      <c r="B1091" s="626" t="str">
        <f t="shared" si="61"/>
        <v>131397743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ИНТЕРКАПИТАЛ ПРОПЪРТИ ДЕВЕЛЪПМЪНТ АДСИЦ</v>
      </c>
      <c r="B1092" s="626" t="str">
        <f t="shared" si="61"/>
        <v>131397743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0</v>
      </c>
    </row>
    <row r="1093" spans="1:8">
      <c r="A1093" s="626" t="str">
        <f t="shared" si="60"/>
        <v>ИНТЕРКАПИТАЛ ПРОПЪРТИ ДЕВЕЛЪПМЪНТ АДСИЦ</v>
      </c>
      <c r="B1093" s="626" t="str">
        <f t="shared" si="61"/>
        <v>131397743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0</v>
      </c>
    </row>
    <row r="1094" spans="1:8">
      <c r="A1094" s="626" t="str">
        <f t="shared" si="60"/>
        <v>ИНТЕРКАПИТАЛ ПРОПЪРТИ ДЕВЕЛЪПМЪНТ АДСИЦ</v>
      </c>
      <c r="B1094" s="626" t="str">
        <f t="shared" si="61"/>
        <v>131397743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>ИНТЕРКАПИТАЛ ПРОПЪРТИ ДЕВЕЛЪПМЪНТ АДСИЦ</v>
      </c>
      <c r="B1095" s="626" t="str">
        <f t="shared" si="61"/>
        <v>131397743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>ИНТЕРКАПИТАЛ ПРОПЪРТИ ДЕВЕЛЪПМЪНТ АДСИЦ</v>
      </c>
      <c r="B1096" s="626" t="str">
        <f t="shared" si="61"/>
        <v>131397743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ИНТЕРКАПИТАЛ ПРОПЪРТИ ДЕВЕЛЪПМЪНТ АДСИЦ</v>
      </c>
      <c r="B1097" s="626" t="str">
        <f t="shared" si="61"/>
        <v>131397743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ИНТЕРКАПИТАЛ ПРОПЪРТИ ДЕВЕЛЪПМЪНТ АДСИЦ</v>
      </c>
      <c r="B1098" s="626" t="str">
        <f t="shared" si="61"/>
        <v>131397743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ИНТЕРКАПИТАЛ ПРОПЪРТИ ДЕВЕЛЪПМЪНТ АДСИЦ</v>
      </c>
      <c r="B1099" s="626" t="str">
        <f t="shared" si="61"/>
        <v>131397743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ИНТЕРКАПИТАЛ ПРОПЪРТИ ДЕВЕЛЪПМЪНТ АДСИЦ</v>
      </c>
      <c r="B1100" s="626" t="str">
        <f t="shared" si="61"/>
        <v>131397743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ИНТЕРКАПИТАЛ ПРОПЪРТИ ДЕВЕЛЪПМЪНТ АДСИЦ</v>
      </c>
      <c r="B1101" s="626" t="str">
        <f t="shared" si="61"/>
        <v>131397743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ИНТЕРКАПИТАЛ ПРОПЪРТИ ДЕВЕЛЪПМЪНТ АДСИЦ</v>
      </c>
      <c r="B1102" s="626" t="str">
        <f t="shared" si="61"/>
        <v>131397743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ИНТЕРКАПИТАЛ ПРОПЪРТИ ДЕВЕЛЪПМЪНТ АДСИЦ</v>
      </c>
      <c r="B1103" s="626" t="str">
        <f t="shared" si="61"/>
        <v>131397743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ИНТЕРКАПИТАЛ ПРОПЪРТИ ДЕВЕЛЪПМЪНТ АДСИЦ</v>
      </c>
      <c r="B1104" s="626" t="str">
        <f t="shared" ref="B1104:B1167" si="64">pdeBulstat</f>
        <v>131397743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ИНТЕРКАПИТАЛ ПРОПЪРТИ ДЕВЕЛЪПМЪНТ АДСИЦ</v>
      </c>
      <c r="B1105" s="626" t="str">
        <f t="shared" si="64"/>
        <v>131397743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>ИНТЕРКАПИТАЛ ПРОПЪРТИ ДЕВЕЛЪПМЪНТ АДСИЦ</v>
      </c>
      <c r="B1106" s="626" t="str">
        <f t="shared" si="64"/>
        <v>131397743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ИНТЕРКАПИТАЛ ПРОПЪРТИ ДЕВЕЛЪПМЪНТ АДСИЦ</v>
      </c>
      <c r="B1107" s="626" t="str">
        <f t="shared" si="64"/>
        <v>131397743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ИНТЕРКАПИТАЛ ПРОПЪРТИ ДЕВЕЛЪПМЪНТ АДСИЦ</v>
      </c>
      <c r="B1108" s="626" t="str">
        <f t="shared" si="64"/>
        <v>131397743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0</v>
      </c>
    </row>
    <row r="1109" spans="1:8">
      <c r="A1109" s="626" t="str">
        <f t="shared" si="63"/>
        <v>ИНТЕРКАПИТАЛ ПРОПЪРТИ ДЕВЕЛЪПМЪНТ АДСИЦ</v>
      </c>
      <c r="B1109" s="626" t="str">
        <f t="shared" si="64"/>
        <v>131397743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ИНТЕРКАПИТАЛ ПРОПЪРТИ ДЕВЕЛЪПМЪНТ АДСИЦ</v>
      </c>
      <c r="B1110" s="626" t="str">
        <f t="shared" si="64"/>
        <v>131397743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ИНТЕРКАПИТАЛ ПРОПЪРТИ ДЕВЕЛЪПМЪНТ АДСИЦ</v>
      </c>
      <c r="B1111" s="626" t="str">
        <f t="shared" si="64"/>
        <v>131397743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ИНТЕРКАПИТАЛ ПРОПЪРТИ ДЕВЕЛЪПМЪНТ АДСИЦ</v>
      </c>
      <c r="B1112" s="626" t="str">
        <f t="shared" si="64"/>
        <v>131397743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ИНТЕРКАПИТАЛ ПРОПЪРТИ ДЕВЕЛЪПМЪНТ АДСИЦ</v>
      </c>
      <c r="B1113" s="626" t="str">
        <f t="shared" si="64"/>
        <v>131397743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ИНТЕРКАПИТАЛ ПРОПЪРТИ ДЕВЕЛЪПМЪНТ АДСИЦ</v>
      </c>
      <c r="B1114" s="626" t="str">
        <f t="shared" si="64"/>
        <v>131397743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ИНТЕРКАПИТАЛ ПРОПЪРТИ ДЕВЕЛЪПМЪНТ АДСИЦ</v>
      </c>
      <c r="B1115" s="626" t="str">
        <f t="shared" si="64"/>
        <v>131397743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ИНТЕРКАПИТАЛ ПРОПЪРТИ ДЕВЕЛЪПМЪНТ АДСИЦ</v>
      </c>
      <c r="B1116" s="626" t="str">
        <f t="shared" si="64"/>
        <v>131397743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ИНТЕРКАПИТАЛ ПРОПЪРТИ ДЕВЕЛЪПМЪНТ АДСИЦ</v>
      </c>
      <c r="B1117" s="626" t="str">
        <f t="shared" si="64"/>
        <v>131397743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ИНТЕРКАПИТАЛ ПРОПЪРТИ ДЕВЕЛЪПМЪНТ АДСИЦ</v>
      </c>
      <c r="B1118" s="626" t="str">
        <f t="shared" si="64"/>
        <v>131397743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ИНТЕРКАПИТАЛ ПРОПЪРТИ ДЕВЕЛЪПМЪНТ АДСИЦ</v>
      </c>
      <c r="B1119" s="626" t="str">
        <f t="shared" si="64"/>
        <v>131397743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ИНТЕРКАПИТАЛ ПРОПЪРТИ ДЕВЕЛЪПМЪНТ АДСИЦ</v>
      </c>
      <c r="B1120" s="626" t="str">
        <f t="shared" si="64"/>
        <v>131397743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ИНТЕРКАПИТАЛ ПРОПЪРТИ ДЕВЕЛЪПМЪНТ АДСИЦ</v>
      </c>
      <c r="B1121" s="626" t="str">
        <f t="shared" si="64"/>
        <v>131397743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ИНТЕРКАПИТАЛ ПРОПЪРТИ ДЕВЕЛЪПМЪНТ АДСИЦ</v>
      </c>
      <c r="B1122" s="626" t="str">
        <f t="shared" si="64"/>
        <v>131397743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ИНТЕРКАПИТАЛ ПРОПЪРТИ ДЕВЕЛЪПМЪНТ АДСИЦ</v>
      </c>
      <c r="B1123" s="626" t="str">
        <f t="shared" si="64"/>
        <v>131397743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ИНТЕРКАПИТАЛ ПРОПЪРТИ ДЕВЕЛЪПМЪНТ АДСИЦ</v>
      </c>
      <c r="B1124" s="626" t="str">
        <f t="shared" si="64"/>
        <v>131397743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4900</v>
      </c>
    </row>
    <row r="1125" spans="1:8">
      <c r="A1125" s="626" t="str">
        <f t="shared" si="63"/>
        <v>ИНТЕРКАПИТАЛ ПРОПЪРТИ ДЕВЕЛЪПМЪНТ АДСИЦ</v>
      </c>
      <c r="B1125" s="626" t="str">
        <f t="shared" si="64"/>
        <v>131397743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ИНТЕРКАПИТАЛ ПРОПЪРТИ ДЕВЕЛЪПМЪНТ АДСИЦ</v>
      </c>
      <c r="B1126" s="626" t="str">
        <f t="shared" si="64"/>
        <v>131397743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4044</v>
      </c>
    </row>
    <row r="1127" spans="1:8">
      <c r="A1127" s="626" t="str">
        <f t="shared" si="63"/>
        <v>ИНТЕРКАПИТАЛ ПРОПЪРТИ ДЕВЕЛЪПМЪНТ АДСИЦ</v>
      </c>
      <c r="B1127" s="626" t="str">
        <f t="shared" si="64"/>
        <v>131397743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482</v>
      </c>
    </row>
    <row r="1128" spans="1:8">
      <c r="A1128" s="626" t="str">
        <f t="shared" si="63"/>
        <v>ИНТЕРКАПИТАЛ ПРОПЪРТИ ДЕВЕЛЪПМЪНТ АДСИЦ</v>
      </c>
      <c r="B1128" s="626" t="str">
        <f t="shared" si="64"/>
        <v>131397743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149</v>
      </c>
    </row>
    <row r="1129" spans="1:8">
      <c r="A1129" s="626" t="str">
        <f t="shared" si="63"/>
        <v>ИНТЕРКАПИТАЛ ПРОПЪРТИ ДЕВЕЛЪПМЪНТ АДСИЦ</v>
      </c>
      <c r="B1129" s="626" t="str">
        <f t="shared" si="64"/>
        <v>131397743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214</v>
      </c>
    </row>
    <row r="1130" spans="1:8">
      <c r="A1130" s="626" t="str">
        <f t="shared" si="63"/>
        <v>ИНТЕРКАПИТАЛ ПРОПЪРТИ ДЕВЕЛЪПМЪНТ АДСИЦ</v>
      </c>
      <c r="B1130" s="626" t="str">
        <f t="shared" si="64"/>
        <v>131397743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ИНТЕРКАПИТАЛ ПРОПЪРТИ ДЕВЕЛЪПМЪНТ АДСИЦ</v>
      </c>
      <c r="B1131" s="626" t="str">
        <f t="shared" si="64"/>
        <v>131397743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214</v>
      </c>
    </row>
    <row r="1132" spans="1:8">
      <c r="A1132" s="626" t="str">
        <f t="shared" si="63"/>
        <v>ИНТЕРКАПИТАЛ ПРОПЪРТИ ДЕВЕЛЪПМЪНТ АДСИЦ</v>
      </c>
      <c r="B1132" s="626" t="str">
        <f t="shared" si="64"/>
        <v>131397743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ИНТЕРКАПИТАЛ ПРОПЪРТИ ДЕВЕЛЪПМЪНТ АДСИЦ</v>
      </c>
      <c r="B1133" s="626" t="str">
        <f t="shared" si="64"/>
        <v>131397743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11</v>
      </c>
    </row>
    <row r="1134" spans="1:8">
      <c r="A1134" s="626" t="str">
        <f t="shared" si="63"/>
        <v>ИНТЕРКАПИТАЛ ПРОПЪРТИ ДЕВЕЛЪПМЪНТ АДСИЦ</v>
      </c>
      <c r="B1134" s="626" t="str">
        <f t="shared" si="64"/>
        <v>131397743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2014</v>
      </c>
    </row>
    <row r="1135" spans="1:8">
      <c r="A1135" s="626" t="str">
        <f t="shared" si="63"/>
        <v>ИНТЕРКАПИТАЛ ПРОПЪРТИ ДЕВЕЛЪПМЪНТ АДСИЦ</v>
      </c>
      <c r="B1135" s="626" t="str">
        <f t="shared" si="64"/>
        <v>131397743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6914</v>
      </c>
    </row>
    <row r="1136" spans="1:8">
      <c r="A1136" s="626" t="str">
        <f t="shared" si="63"/>
        <v>ИНТЕРКАПИТАЛ ПРОПЪРТИ ДЕВЕЛЪПМЪНТ АДСИЦ</v>
      </c>
      <c r="B1136" s="626" t="str">
        <f t="shared" si="64"/>
        <v>131397743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6914</v>
      </c>
    </row>
    <row r="1137" spans="1:8">
      <c r="A1137" s="626" t="str">
        <f t="shared" si="63"/>
        <v>ИНТЕРКАПИТАЛ ПРОПЪРТИ ДЕВЕЛЪПМЪНТ АДСИЦ</v>
      </c>
      <c r="B1137" s="626" t="str">
        <f t="shared" si="64"/>
        <v>131397743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ИНТЕРКАПИТАЛ ПРОПЪРТИ ДЕВЕЛЪПМЪНТ АДСИЦ</v>
      </c>
      <c r="B1138" s="626" t="str">
        <f t="shared" si="64"/>
        <v>131397743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ИНТЕРКАПИТАЛ ПРОПЪРТИ ДЕВЕЛЪПМЪНТ АДСИЦ</v>
      </c>
      <c r="B1139" s="626" t="str">
        <f t="shared" si="64"/>
        <v>131397743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ИНТЕРКАПИТАЛ ПРОПЪРТИ ДЕВЕЛЪПМЪНТ АДСИЦ</v>
      </c>
      <c r="B1140" s="626" t="str">
        <f t="shared" si="64"/>
        <v>131397743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ИНТЕРКАПИТАЛ ПРОПЪРТИ ДЕВЕЛЪПМЪНТ АДСИЦ</v>
      </c>
      <c r="B1141" s="626" t="str">
        <f t="shared" si="64"/>
        <v>131397743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ИНТЕРКАПИТАЛ ПРОПЪРТИ ДЕВЕЛЪПМЪНТ АДСИЦ</v>
      </c>
      <c r="B1142" s="626" t="str">
        <f t="shared" si="64"/>
        <v>131397743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ИНТЕРКАПИТАЛ ПРОПЪРТИ ДЕВЕЛЪПМЪНТ АДСИЦ</v>
      </c>
      <c r="B1143" s="626" t="str">
        <f t="shared" si="64"/>
        <v>131397743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ИНТЕРКАПИТАЛ ПРОПЪРТИ ДЕВЕЛЪПМЪНТ АДСИЦ</v>
      </c>
      <c r="B1144" s="626" t="str">
        <f t="shared" si="64"/>
        <v>131397743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ИНТЕРКАПИТАЛ ПРОПЪРТИ ДЕВЕЛЪПМЪНТ АДСИЦ</v>
      </c>
      <c r="B1145" s="626" t="str">
        <f t="shared" si="64"/>
        <v>131397743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ИНТЕРКАПИТАЛ ПРОПЪРТИ ДЕВЕЛЪПМЪНТ АДСИЦ</v>
      </c>
      <c r="B1146" s="626" t="str">
        <f t="shared" si="64"/>
        <v>131397743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ИНТЕРКАПИТАЛ ПРОПЪРТИ ДЕВЕЛЪПМЪНТ АДСИЦ</v>
      </c>
      <c r="B1147" s="626" t="str">
        <f t="shared" si="64"/>
        <v>131397743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ИНТЕРКАПИТАЛ ПРОПЪРТИ ДЕВЕЛЪПМЪНТ АДСИЦ</v>
      </c>
      <c r="B1148" s="626" t="str">
        <f t="shared" si="64"/>
        <v>131397743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ИНТЕРКАПИТАЛ ПРОПЪРТИ ДЕВЕЛЪПМЪНТ АДСИЦ</v>
      </c>
      <c r="B1149" s="626" t="str">
        <f t="shared" si="64"/>
        <v>131397743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ИНТЕРКАПИТАЛ ПРОПЪРТИ ДЕВЕЛЪПМЪНТ АДСИЦ</v>
      </c>
      <c r="B1150" s="626" t="str">
        <f t="shared" si="64"/>
        <v>131397743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ИНТЕРКАПИТАЛ ПРОПЪРТИ ДЕВЕЛЪПМЪНТ АДСИЦ</v>
      </c>
      <c r="B1151" s="626" t="str">
        <f t="shared" si="64"/>
        <v>131397743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ИНТЕРКАПИТАЛ ПРОПЪРТИ ДЕВЕЛЪПМЪНТ АДСИЦ</v>
      </c>
      <c r="B1152" s="626" t="str">
        <f t="shared" si="64"/>
        <v>131397743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ИНТЕРКАПИТАЛ ПРОПЪРТИ ДЕВЕЛЪПМЪНТ АДСИЦ</v>
      </c>
      <c r="B1153" s="626" t="str">
        <f t="shared" si="64"/>
        <v>131397743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ИНТЕРКАПИТАЛ ПРОПЪРТИ ДЕВЕЛЪПМЪНТ АДСИЦ</v>
      </c>
      <c r="B1154" s="626" t="str">
        <f t="shared" si="64"/>
        <v>131397743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ИНТЕРКАПИТАЛ ПРОПЪРТИ ДЕВЕЛЪПМЪНТ АДСИЦ</v>
      </c>
      <c r="B1155" s="626" t="str">
        <f t="shared" si="64"/>
        <v>131397743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ИНТЕРКАПИТАЛ ПРОПЪРТИ ДЕВЕЛЪПМЪНТ АДСИЦ</v>
      </c>
      <c r="B1156" s="626" t="str">
        <f t="shared" si="64"/>
        <v>131397743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ИНТЕРКАПИТАЛ ПРОПЪРТИ ДЕВЕЛЪПМЪНТ АДСИЦ</v>
      </c>
      <c r="B1157" s="626" t="str">
        <f t="shared" si="64"/>
        <v>131397743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ИНТЕРКАПИТАЛ ПРОПЪРТИ ДЕВЕЛЪПМЪНТ АДСИЦ</v>
      </c>
      <c r="B1158" s="626" t="str">
        <f t="shared" si="64"/>
        <v>131397743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ИНТЕРКАПИТАЛ ПРОПЪРТИ ДЕВЕЛЪПМЪНТ АДСИЦ</v>
      </c>
      <c r="B1159" s="626" t="str">
        <f t="shared" si="64"/>
        <v>131397743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ИНТЕРКАПИТАЛ ПРОПЪРТИ ДЕВЕЛЪПМЪНТ АДСИЦ</v>
      </c>
      <c r="B1160" s="626" t="str">
        <f t="shared" si="64"/>
        <v>131397743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ИНТЕРКАПИТАЛ ПРОПЪРТИ ДЕВЕЛЪПМЪНТ АДСИЦ</v>
      </c>
      <c r="B1161" s="626" t="str">
        <f t="shared" si="64"/>
        <v>131397743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ИНТЕРКАПИТАЛ ПРОПЪРТИ ДЕВЕЛЪПМЪНТ АДСИЦ</v>
      </c>
      <c r="B1162" s="626" t="str">
        <f t="shared" si="64"/>
        <v>131397743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ИНТЕРКАПИТАЛ ПРОПЪРТИ ДЕВЕЛЪПМЪНТ АДСИЦ</v>
      </c>
      <c r="B1163" s="626" t="str">
        <f t="shared" si="64"/>
        <v>131397743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ИНТЕРКАПИТАЛ ПРОПЪРТИ ДЕВЕЛЪПМЪНТ АДСИЦ</v>
      </c>
      <c r="B1164" s="626" t="str">
        <f t="shared" si="64"/>
        <v>131397743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ИНТЕРКАПИТАЛ ПРОПЪРТИ ДЕВЕЛЪПМЪНТ АДСИЦ</v>
      </c>
      <c r="B1165" s="626" t="str">
        <f t="shared" si="64"/>
        <v>131397743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ИНТЕРКАПИТАЛ ПРОПЪРТИ ДЕВЕЛЪПМЪНТ АДСИЦ</v>
      </c>
      <c r="B1166" s="626" t="str">
        <f t="shared" si="64"/>
        <v>131397743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ИНТЕРКАПИТАЛ ПРОПЪРТИ ДЕВЕЛЪПМЪНТ АДСИЦ</v>
      </c>
      <c r="B1167" s="626" t="str">
        <f t="shared" si="64"/>
        <v>131397743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ИНТЕРКАПИТАЛ ПРОПЪРТИ ДЕВЕЛЪПМЪНТ АДСИЦ</v>
      </c>
      <c r="B1168" s="626" t="str">
        <f t="shared" ref="B1168:B1195" si="67">pdeBulstat</f>
        <v>131397743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ИНТЕРКАПИТАЛ ПРОПЪРТИ ДЕВЕЛЪПМЪНТ АДСИЦ</v>
      </c>
      <c r="B1169" s="626" t="str">
        <f t="shared" si="67"/>
        <v>131397743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ИНТЕРКАПИТАЛ ПРОПЪРТИ ДЕВЕЛЪПМЪНТ АДСИЦ</v>
      </c>
      <c r="B1170" s="626" t="str">
        <f t="shared" si="67"/>
        <v>131397743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ИНТЕРКАПИТАЛ ПРОПЪРТИ ДЕВЕЛЪПМЪНТ АДСИЦ</v>
      </c>
      <c r="B1171" s="626" t="str">
        <f t="shared" si="67"/>
        <v>131397743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ИНТЕРКАПИТАЛ ПРОПЪРТИ ДЕВЕЛЪПМЪНТ АДСИЦ</v>
      </c>
      <c r="B1172" s="626" t="str">
        <f t="shared" si="67"/>
        <v>131397743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ИНТЕРКАПИТАЛ ПРОПЪРТИ ДЕВЕЛЪПМЪНТ АДСИЦ</v>
      </c>
      <c r="B1173" s="626" t="str">
        <f t="shared" si="67"/>
        <v>131397743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ИНТЕРКАПИТАЛ ПРОПЪРТИ ДЕВЕЛЪПМЪНТ АДСИЦ</v>
      </c>
      <c r="B1174" s="626" t="str">
        <f t="shared" si="67"/>
        <v>131397743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ИНТЕРКАПИТАЛ ПРОПЪРТИ ДЕВЕЛЪПМЪНТ АДСИЦ</v>
      </c>
      <c r="B1175" s="626" t="str">
        <f t="shared" si="67"/>
        <v>131397743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ИНТЕРКАПИТАЛ ПРОПЪРТИ ДЕВЕЛЪПМЪНТ АДСИЦ</v>
      </c>
      <c r="B1176" s="626" t="str">
        <f t="shared" si="67"/>
        <v>131397743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ИНТЕРКАПИТАЛ ПРОПЪРТИ ДЕВЕЛЪПМЪНТ АДСИЦ</v>
      </c>
      <c r="B1177" s="626" t="str">
        <f t="shared" si="67"/>
        <v>131397743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ИНТЕРКАПИТАЛ ПРОПЪРТИ ДЕВЕЛЪПМЪНТ АДСИЦ</v>
      </c>
      <c r="B1178" s="626" t="str">
        <f t="shared" si="67"/>
        <v>131397743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ИНТЕРКАПИТАЛ ПРОПЪРТИ ДЕВЕЛЪПМЪНТ АДСИЦ</v>
      </c>
      <c r="B1179" s="626" t="str">
        <f t="shared" si="67"/>
        <v>131397743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ИНТЕРКАПИТАЛ ПРОПЪРТИ ДЕВЕЛЪПМЪНТ АДСИЦ</v>
      </c>
      <c r="B1180" s="626" t="str">
        <f t="shared" si="67"/>
        <v>131397743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ИНТЕРКАПИТАЛ ПРОПЪРТИ ДЕВЕЛЪПМЪНТ АДСИЦ</v>
      </c>
      <c r="B1181" s="626" t="str">
        <f t="shared" si="67"/>
        <v>131397743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ИНТЕРКАПИТАЛ ПРОПЪРТИ ДЕВЕЛЪПМЪНТ АДСИЦ</v>
      </c>
      <c r="B1182" s="626" t="str">
        <f t="shared" si="67"/>
        <v>131397743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ИНТЕРКАПИТАЛ ПРОПЪРТИ ДЕВЕЛЪПМЪНТ АДСИЦ</v>
      </c>
      <c r="B1183" s="626" t="str">
        <f t="shared" si="67"/>
        <v>131397743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ИНТЕРКАПИТАЛ ПРОПЪРТИ ДЕВЕЛЪПМЪНТ АДСИЦ</v>
      </c>
      <c r="B1184" s="626" t="str">
        <f t="shared" si="67"/>
        <v>131397743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ИНТЕРКАПИТАЛ ПРОПЪРТИ ДЕВЕЛЪПМЪНТ АДСИЦ</v>
      </c>
      <c r="B1185" s="626" t="str">
        <f t="shared" si="67"/>
        <v>131397743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ИНТЕРКАПИТАЛ ПРОПЪРТИ ДЕВЕЛЪПМЪНТ АДСИЦ</v>
      </c>
      <c r="B1186" s="626" t="str">
        <f t="shared" si="67"/>
        <v>131397743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ИНТЕРКАПИТАЛ ПРОПЪРТИ ДЕВЕЛЪПМЪНТ АДСИЦ</v>
      </c>
      <c r="B1187" s="626" t="str">
        <f t="shared" si="67"/>
        <v>131397743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ИНТЕРКАПИТАЛ ПРОПЪРТИ ДЕВЕЛЪПМЪНТ АДСИЦ</v>
      </c>
      <c r="B1188" s="626" t="str">
        <f t="shared" si="67"/>
        <v>131397743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ИНТЕРКАПИТАЛ ПРОПЪРТИ ДЕВЕЛЪПМЪНТ АДСИЦ</v>
      </c>
      <c r="B1189" s="626" t="str">
        <f t="shared" si="67"/>
        <v>131397743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ИНТЕРКАПИТАЛ ПРОПЪРТИ ДЕВЕЛЪПМЪНТ АДСИЦ</v>
      </c>
      <c r="B1190" s="626" t="str">
        <f t="shared" si="67"/>
        <v>131397743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ИНТЕРКАПИТАЛ ПРОПЪРТИ ДЕВЕЛЪПМЪНТ АДСИЦ</v>
      </c>
      <c r="B1191" s="626" t="str">
        <f t="shared" si="67"/>
        <v>131397743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ИНТЕРКАПИТАЛ ПРОПЪРТИ ДЕВЕЛЪПМЪНТ АДСИЦ</v>
      </c>
      <c r="B1192" s="626" t="str">
        <f t="shared" si="67"/>
        <v>131397743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ИНТЕРКАПИТАЛ ПРОПЪРТИ ДЕВЕЛЪПМЪНТ АДСИЦ</v>
      </c>
      <c r="B1193" s="626" t="str">
        <f t="shared" si="67"/>
        <v>131397743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ИНТЕРКАПИТАЛ ПРОПЪРТИ ДЕВЕЛЪПМЪНТ АДСИЦ</v>
      </c>
      <c r="B1194" s="626" t="str">
        <f t="shared" si="67"/>
        <v>131397743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ИНТЕРКАПИТАЛ ПРОПЪРТИ ДЕВЕЛЪПМЪНТ АДСИЦ</v>
      </c>
      <c r="B1195" s="626" t="str">
        <f t="shared" si="67"/>
        <v>131397743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1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ИНТЕРКАПИТАЛ ПРОПЪРТИ ДЕВЕЛЪПМЪНТ АДСИЦ</v>
      </c>
      <c r="B1197" s="626" t="str">
        <f t="shared" ref="B1197:B1228" si="70">pdeBulstat</f>
        <v>131397743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ИНТЕРКАПИТАЛ ПРОПЪРТИ ДЕВЕЛЪПМЪНТ АДСИЦ</v>
      </c>
      <c r="B1198" s="626" t="str">
        <f t="shared" si="70"/>
        <v>131397743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ИНТЕРКАПИТАЛ ПРОПЪРТИ ДЕВЕЛЪПМЪНТ АДСИЦ</v>
      </c>
      <c r="B1199" s="626" t="str">
        <f t="shared" si="70"/>
        <v>131397743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ИНТЕРКАПИТАЛ ПРОПЪРТИ ДЕВЕЛЪПМЪНТ АДСИЦ</v>
      </c>
      <c r="B1200" s="626" t="str">
        <f t="shared" si="70"/>
        <v>131397743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ИНТЕРКАПИТАЛ ПРОПЪРТИ ДЕВЕЛЪПМЪНТ АДСИЦ</v>
      </c>
      <c r="B1201" s="626" t="str">
        <f t="shared" si="70"/>
        <v>131397743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ИНТЕРКАПИТАЛ ПРОПЪРТИ ДЕВЕЛЪПМЪНТ АДСИЦ</v>
      </c>
      <c r="B1202" s="626" t="str">
        <f t="shared" si="70"/>
        <v>131397743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ИНТЕРКАПИТАЛ ПРОПЪРТИ ДЕВЕЛЪПМЪНТ АДСИЦ</v>
      </c>
      <c r="B1203" s="626" t="str">
        <f t="shared" si="70"/>
        <v>131397743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ИНТЕРКАПИТАЛ ПРОПЪРТИ ДЕВЕЛЪПМЪНТ АДСИЦ</v>
      </c>
      <c r="B1204" s="626" t="str">
        <f t="shared" si="70"/>
        <v>131397743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ИНТЕРКАПИТАЛ ПРОПЪРТИ ДЕВЕЛЪПМЪНТ АДСИЦ</v>
      </c>
      <c r="B1205" s="626" t="str">
        <f t="shared" si="70"/>
        <v>131397743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ИНТЕРКАПИТАЛ ПРОПЪРТИ ДЕВЕЛЪПМЪНТ АДСИЦ</v>
      </c>
      <c r="B1206" s="626" t="str">
        <f t="shared" si="70"/>
        <v>131397743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ИНТЕРКАПИТАЛ ПРОПЪРТИ ДЕВЕЛЪПМЪНТ АДСИЦ</v>
      </c>
      <c r="B1207" s="626" t="str">
        <f t="shared" si="70"/>
        <v>131397743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ИНТЕРКАПИТАЛ ПРОПЪРТИ ДЕВЕЛЪПМЪНТ АДСИЦ</v>
      </c>
      <c r="B1208" s="626" t="str">
        <f t="shared" si="70"/>
        <v>131397743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ИНТЕРКАПИТАЛ ПРОПЪРТИ ДЕВЕЛЪПМЪНТ АДСИЦ</v>
      </c>
      <c r="B1209" s="626" t="str">
        <f t="shared" si="70"/>
        <v>131397743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ИНТЕРКАПИТАЛ ПРОПЪРТИ ДЕВЕЛЪПМЪНТ АДСИЦ</v>
      </c>
      <c r="B1210" s="626" t="str">
        <f t="shared" si="70"/>
        <v>131397743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0</v>
      </c>
    </row>
    <row r="1211" spans="1:8">
      <c r="A1211" s="626" t="str">
        <f t="shared" si="69"/>
        <v>ИНТЕРКАПИТАЛ ПРОПЪРТИ ДЕВЕЛЪПМЪНТ АДСИЦ</v>
      </c>
      <c r="B1211" s="626" t="str">
        <f t="shared" si="70"/>
        <v>131397743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ИНТЕРКАПИТАЛ ПРОПЪРТИ ДЕВЕЛЪПМЪНТ АДСИЦ</v>
      </c>
      <c r="B1212" s="626" t="str">
        <f t="shared" si="70"/>
        <v>131397743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ИНТЕРКАПИТАЛ ПРОПЪРТИ ДЕВЕЛЪПМЪНТ АДСИЦ</v>
      </c>
      <c r="B1213" s="626" t="str">
        <f t="shared" si="70"/>
        <v>131397743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ИНТЕРКАПИТАЛ ПРОПЪРТИ ДЕВЕЛЪПМЪНТ АДСИЦ</v>
      </c>
      <c r="B1214" s="626" t="str">
        <f t="shared" si="70"/>
        <v>131397743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ИНТЕРКАПИТАЛ ПРОПЪРТИ ДЕВЕЛЪПМЪНТ АДСИЦ</v>
      </c>
      <c r="B1215" s="626" t="str">
        <f t="shared" si="70"/>
        <v>131397743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ИНТЕРКАПИТАЛ ПРОПЪРТИ ДЕВЕЛЪПМЪНТ АДСИЦ</v>
      </c>
      <c r="B1216" s="626" t="str">
        <f t="shared" si="70"/>
        <v>131397743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ИНТЕРКАПИТАЛ ПРОПЪРТИ ДЕВЕЛЪПМЪНТ АДСИЦ</v>
      </c>
      <c r="B1217" s="626" t="str">
        <f t="shared" si="70"/>
        <v>131397743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ИНТЕРКАПИТАЛ ПРОПЪРТИ ДЕВЕЛЪПМЪНТ АДСИЦ</v>
      </c>
      <c r="B1218" s="626" t="str">
        <f t="shared" si="70"/>
        <v>131397743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ИНТЕРКАПИТАЛ ПРОПЪРТИ ДЕВЕЛЪПМЪНТ АДСИЦ</v>
      </c>
      <c r="B1219" s="626" t="str">
        <f t="shared" si="70"/>
        <v>131397743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ИНТЕРКАПИТАЛ ПРОПЪРТИ ДЕВЕЛЪПМЪНТ АДСИЦ</v>
      </c>
      <c r="B1220" s="626" t="str">
        <f t="shared" si="70"/>
        <v>131397743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ИНТЕРКАПИТАЛ ПРОПЪРТИ ДЕВЕЛЪПМЪНТ АДСИЦ</v>
      </c>
      <c r="B1221" s="626" t="str">
        <f t="shared" si="70"/>
        <v>131397743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ИНТЕРКАПИТАЛ ПРОПЪРТИ ДЕВЕЛЪПМЪНТ АДСИЦ</v>
      </c>
      <c r="B1222" s="626" t="str">
        <f t="shared" si="70"/>
        <v>131397743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ИНТЕРКАПИТАЛ ПРОПЪРТИ ДЕВЕЛЪПМЪНТ АДСИЦ</v>
      </c>
      <c r="B1223" s="626" t="str">
        <f t="shared" si="70"/>
        <v>131397743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ИНТЕРКАПИТАЛ ПРОПЪРТИ ДЕВЕЛЪПМЪНТ АДСИЦ</v>
      </c>
      <c r="B1224" s="626" t="str">
        <f t="shared" si="70"/>
        <v>131397743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ИНТЕРКАПИТАЛ ПРОПЪРТИ ДЕВЕЛЪПМЪНТ АДСИЦ</v>
      </c>
      <c r="B1225" s="626" t="str">
        <f t="shared" si="70"/>
        <v>131397743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ИНТЕРКАПИТАЛ ПРОПЪРТИ ДЕВЕЛЪПМЪНТ АДСИЦ</v>
      </c>
      <c r="B1226" s="626" t="str">
        <f t="shared" si="70"/>
        <v>131397743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ИНТЕРКАПИТАЛ ПРОПЪРТИ ДЕВЕЛЪПМЪНТ АДСИЦ</v>
      </c>
      <c r="B1227" s="626" t="str">
        <f t="shared" si="70"/>
        <v>131397743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ИНТЕРКАПИТАЛ ПРОПЪРТИ ДЕВЕЛЪПМЪНТ АДСИЦ</v>
      </c>
      <c r="B1228" s="626" t="str">
        <f t="shared" si="70"/>
        <v>131397743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ИНТЕРКАПИТАЛ ПРОПЪРТИ ДЕВЕЛЪПМЪНТ АДСИЦ</v>
      </c>
      <c r="B1229" s="626" t="str">
        <f t="shared" ref="B1229:B1260" si="73">pdeBulstat</f>
        <v>131397743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ИНТЕРКАПИТАЛ ПРОПЪРТИ ДЕВЕЛЪПМЪНТ АДСИЦ</v>
      </c>
      <c r="B1230" s="626" t="str">
        <f t="shared" si="73"/>
        <v>131397743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ИНТЕРКАПИТАЛ ПРОПЪРТИ ДЕВЕЛЪПМЪНТ АДСИЦ</v>
      </c>
      <c r="B1231" s="626" t="str">
        <f t="shared" si="73"/>
        <v>131397743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ИНТЕРКАПИТАЛ ПРОПЪРТИ ДЕВЕЛЪПМЪНТ АДСИЦ</v>
      </c>
      <c r="B1232" s="626" t="str">
        <f t="shared" si="73"/>
        <v>131397743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ИНТЕРКАПИТАЛ ПРОПЪРТИ ДЕВЕЛЪПМЪНТ АДСИЦ</v>
      </c>
      <c r="B1233" s="626" t="str">
        <f t="shared" si="73"/>
        <v>131397743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ИНТЕРКАПИТАЛ ПРОПЪРТИ ДЕВЕЛЪПМЪНТ АДСИЦ</v>
      </c>
      <c r="B1234" s="626" t="str">
        <f t="shared" si="73"/>
        <v>131397743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ИНТЕРКАПИТАЛ ПРОПЪРТИ ДЕВЕЛЪПМЪНТ АДСИЦ</v>
      </c>
      <c r="B1235" s="626" t="str">
        <f t="shared" si="73"/>
        <v>131397743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ИНТЕРКАПИТАЛ ПРОПЪРТИ ДЕВЕЛЪПМЪНТ АДСИЦ</v>
      </c>
      <c r="B1236" s="626" t="str">
        <f t="shared" si="73"/>
        <v>131397743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ИНТЕРКАПИТАЛ ПРОПЪРТИ ДЕВЕЛЪПМЪНТ АДСИЦ</v>
      </c>
      <c r="B1237" s="626" t="str">
        <f t="shared" si="73"/>
        <v>131397743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ИНТЕРКАПИТАЛ ПРОПЪРТИ ДЕВЕЛЪПМЪНТ АДСИЦ</v>
      </c>
      <c r="B1238" s="626" t="str">
        <f t="shared" si="73"/>
        <v>131397743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ИНТЕРКАПИТАЛ ПРОПЪРТИ ДЕВЕЛЪПМЪНТ АДСИЦ</v>
      </c>
      <c r="B1239" s="626" t="str">
        <f t="shared" si="73"/>
        <v>131397743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ИНТЕРКАПИТАЛ ПРОПЪРТИ ДЕВЕЛЪПМЪНТ АДСИЦ</v>
      </c>
      <c r="B1240" s="626" t="str">
        <f t="shared" si="73"/>
        <v>131397743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ИНТЕРКАПИТАЛ ПРОПЪРТИ ДЕВЕЛЪПМЪНТ АДСИЦ</v>
      </c>
      <c r="B1241" s="626" t="str">
        <f t="shared" si="73"/>
        <v>131397743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ИНТЕРКАПИТАЛ ПРОПЪРТИ ДЕВЕЛЪПМЪНТ АДСИЦ</v>
      </c>
      <c r="B1242" s="626" t="str">
        <f t="shared" si="73"/>
        <v>131397743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ИНТЕРКАПИТАЛ ПРОПЪРТИ ДЕВЕЛЪПМЪНТ АДСИЦ</v>
      </c>
      <c r="B1243" s="626" t="str">
        <f t="shared" si="73"/>
        <v>131397743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ИНТЕРКАПИТАЛ ПРОПЪРТИ ДЕВЕЛЪПМЪНТ АДСИЦ</v>
      </c>
      <c r="B1244" s="626" t="str">
        <f t="shared" si="73"/>
        <v>131397743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ИНТЕРКАПИТАЛ ПРОПЪРТИ ДЕВЕЛЪПМЪНТ АДСИЦ</v>
      </c>
      <c r="B1245" s="626" t="str">
        <f t="shared" si="73"/>
        <v>131397743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ИНТЕРКАПИТАЛ ПРОПЪРТИ ДЕВЕЛЪПМЪНТ АДСИЦ</v>
      </c>
      <c r="B1246" s="626" t="str">
        <f t="shared" si="73"/>
        <v>131397743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ИНТЕРКАПИТАЛ ПРОПЪРТИ ДЕВЕЛЪПМЪНТ АДСИЦ</v>
      </c>
      <c r="B1247" s="626" t="str">
        <f t="shared" si="73"/>
        <v>131397743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ИНТЕРКАПИТАЛ ПРОПЪРТИ ДЕВЕЛЪПМЪНТ АДСИЦ</v>
      </c>
      <c r="B1248" s="626" t="str">
        <f t="shared" si="73"/>
        <v>131397743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ИНТЕРКАПИТАЛ ПРОПЪРТИ ДЕВЕЛЪПМЪНТ АДСИЦ</v>
      </c>
      <c r="B1249" s="626" t="str">
        <f t="shared" si="73"/>
        <v>131397743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ИНТЕРКАПИТАЛ ПРОПЪРТИ ДЕВЕЛЪПМЪНТ АДСИЦ</v>
      </c>
      <c r="B1250" s="626" t="str">
        <f t="shared" si="73"/>
        <v>131397743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ИНТЕРКАПИТАЛ ПРОПЪРТИ ДЕВЕЛЪПМЪНТ АДСИЦ</v>
      </c>
      <c r="B1251" s="626" t="str">
        <f t="shared" si="73"/>
        <v>131397743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ИНТЕРКАПИТАЛ ПРОПЪРТИ ДЕВЕЛЪПМЪНТ АДСИЦ</v>
      </c>
      <c r="B1252" s="626" t="str">
        <f t="shared" si="73"/>
        <v>131397743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0</v>
      </c>
    </row>
    <row r="1253" spans="1:8">
      <c r="A1253" s="626" t="str">
        <f t="shared" si="72"/>
        <v>ИНТЕРКАПИТАЛ ПРОПЪРТИ ДЕВЕЛЪПМЪНТ АДСИЦ</v>
      </c>
      <c r="B1253" s="626" t="str">
        <f t="shared" si="73"/>
        <v>131397743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ИНТЕРКАПИТАЛ ПРОПЪРТИ ДЕВЕЛЪПМЪНТ АДСИЦ</v>
      </c>
      <c r="B1254" s="626" t="str">
        <f t="shared" si="73"/>
        <v>131397743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ИНТЕРКАПИТАЛ ПРОПЪРТИ ДЕВЕЛЪПМЪНТ АДСИЦ</v>
      </c>
      <c r="B1255" s="626" t="str">
        <f t="shared" si="73"/>
        <v>131397743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ИНТЕРКАПИТАЛ ПРОПЪРТИ ДЕВЕЛЪПМЪНТ АДСИЦ</v>
      </c>
      <c r="B1256" s="626" t="str">
        <f t="shared" si="73"/>
        <v>131397743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ИНТЕРКАПИТАЛ ПРОПЪРТИ ДЕВЕЛЪПМЪНТ АДСИЦ</v>
      </c>
      <c r="B1257" s="626" t="str">
        <f t="shared" si="73"/>
        <v>131397743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ИНТЕРКАПИТАЛ ПРОПЪРТИ ДЕВЕЛЪПМЪНТ АДСИЦ</v>
      </c>
      <c r="B1258" s="626" t="str">
        <f t="shared" si="73"/>
        <v>131397743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ИНТЕРКАПИТАЛ ПРОПЪРТИ ДЕВЕЛЪПМЪНТ АДСИЦ</v>
      </c>
      <c r="B1259" s="626" t="str">
        <f t="shared" si="73"/>
        <v>131397743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ИНТЕРКАПИТАЛ ПРОПЪРТИ ДЕВЕЛЪПМЪНТ АДСИЦ</v>
      </c>
      <c r="B1260" s="626" t="str">
        <f t="shared" si="73"/>
        <v>131397743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ИНТЕРКАПИТАЛ ПРОПЪРТИ ДЕВЕЛЪПМЪНТ АДСИЦ</v>
      </c>
      <c r="B1261" s="626" t="str">
        <f t="shared" ref="B1261:B1294" si="76">pdeBulstat</f>
        <v>131397743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ИНТЕРКАПИТАЛ ПРОПЪРТИ ДЕВЕЛЪПМЪНТ АДСИЦ</v>
      </c>
      <c r="B1262" s="626" t="str">
        <f t="shared" si="76"/>
        <v>131397743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ИНТЕРКАПИТАЛ ПРОПЪРТИ ДЕВЕЛЪПМЪНТ АДСИЦ</v>
      </c>
      <c r="B1263" s="626" t="str">
        <f t="shared" si="76"/>
        <v>131397743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ИНТЕРКАПИТАЛ ПРОПЪРТИ ДЕВЕЛЪПМЪНТ АДСИЦ</v>
      </c>
      <c r="B1264" s="626" t="str">
        <f t="shared" si="76"/>
        <v>131397743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ИНТЕРКАПИТАЛ ПРОПЪРТИ ДЕВЕЛЪПМЪНТ АДСИЦ</v>
      </c>
      <c r="B1265" s="626" t="str">
        <f t="shared" si="76"/>
        <v>131397743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ИНТЕРКАПИТАЛ ПРОПЪРТИ ДЕВЕЛЪПМЪНТ АДСИЦ</v>
      </c>
      <c r="B1266" s="626" t="str">
        <f t="shared" si="76"/>
        <v>131397743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ИНТЕРКАПИТАЛ ПРОПЪРТИ ДЕВЕЛЪПМЪНТ АДСИЦ</v>
      </c>
      <c r="B1267" s="626" t="str">
        <f t="shared" si="76"/>
        <v>131397743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ИНТЕРКАПИТАЛ ПРОПЪРТИ ДЕВЕЛЪПМЪНТ АДСИЦ</v>
      </c>
      <c r="B1268" s="626" t="str">
        <f t="shared" si="76"/>
        <v>131397743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ИНТЕРКАПИТАЛ ПРОПЪРТИ ДЕВЕЛЪПМЪНТ АДСИЦ</v>
      </c>
      <c r="B1269" s="626" t="str">
        <f t="shared" si="76"/>
        <v>131397743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ИНТЕРКАПИТАЛ ПРОПЪРТИ ДЕВЕЛЪПМЪНТ АДСИЦ</v>
      </c>
      <c r="B1270" s="626" t="str">
        <f t="shared" si="76"/>
        <v>131397743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ИНТЕРКАПИТАЛ ПРОПЪРТИ ДЕВЕЛЪПМЪНТ АДСИЦ</v>
      </c>
      <c r="B1271" s="626" t="str">
        <f t="shared" si="76"/>
        <v>131397743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ИНТЕРКАПИТАЛ ПРОПЪРТИ ДЕВЕЛЪПМЪНТ АДСИЦ</v>
      </c>
      <c r="B1272" s="626" t="str">
        <f t="shared" si="76"/>
        <v>131397743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ИНТЕРКАПИТАЛ ПРОПЪРТИ ДЕВЕЛЪПМЪНТ АДСИЦ</v>
      </c>
      <c r="B1273" s="626" t="str">
        <f t="shared" si="76"/>
        <v>131397743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ИНТЕРКАПИТАЛ ПРОПЪРТИ ДЕВЕЛЪПМЪНТ АДСИЦ</v>
      </c>
      <c r="B1274" s="626" t="str">
        <f t="shared" si="76"/>
        <v>131397743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ИНТЕРКАПИТАЛ ПРОПЪРТИ ДЕВЕЛЪПМЪНТ АДСИЦ</v>
      </c>
      <c r="B1275" s="626" t="str">
        <f t="shared" si="76"/>
        <v>131397743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ИНТЕРКАПИТАЛ ПРОПЪРТИ ДЕВЕЛЪПМЪНТ АДСИЦ</v>
      </c>
      <c r="B1276" s="626" t="str">
        <f t="shared" si="76"/>
        <v>131397743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ИНТЕРКАПИТАЛ ПРОПЪРТИ ДЕВЕЛЪПМЪНТ АДСИЦ</v>
      </c>
      <c r="B1277" s="626" t="str">
        <f t="shared" si="76"/>
        <v>131397743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ИНТЕРКАПИТАЛ ПРОПЪРТИ ДЕВЕЛЪПМЪНТ АДСИЦ</v>
      </c>
      <c r="B1278" s="626" t="str">
        <f t="shared" si="76"/>
        <v>131397743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ИНТЕРКАПИТАЛ ПРОПЪРТИ ДЕВЕЛЪПМЪНТ АДСИЦ</v>
      </c>
      <c r="B1279" s="626" t="str">
        <f t="shared" si="76"/>
        <v>131397743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ИНТЕРКАПИТАЛ ПРОПЪРТИ ДЕВЕЛЪПМЪНТ АДСИЦ</v>
      </c>
      <c r="B1280" s="626" t="str">
        <f t="shared" si="76"/>
        <v>131397743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ИНТЕРКАПИТАЛ ПРОПЪРТИ ДЕВЕЛЪПМЪНТ АДСИЦ</v>
      </c>
      <c r="B1281" s="626" t="str">
        <f t="shared" si="76"/>
        <v>131397743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ИНТЕРКАПИТАЛ ПРОПЪРТИ ДЕВЕЛЪПМЪНТ АДСИЦ</v>
      </c>
      <c r="B1282" s="626" t="str">
        <f t="shared" si="76"/>
        <v>131397743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ИНТЕРКАПИТАЛ ПРОПЪРТИ ДЕВЕЛЪПМЪНТ АДСИЦ</v>
      </c>
      <c r="B1283" s="626" t="str">
        <f t="shared" si="76"/>
        <v>131397743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ИНТЕРКАПИТАЛ ПРОПЪРТИ ДЕВЕЛЪПМЪНТ АДСИЦ</v>
      </c>
      <c r="B1284" s="626" t="str">
        <f t="shared" si="76"/>
        <v>131397743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ИНТЕРКАПИТАЛ ПРОПЪРТИ ДЕВЕЛЪПМЪНТ АДСИЦ</v>
      </c>
      <c r="B1285" s="626" t="str">
        <f t="shared" si="76"/>
        <v>131397743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ИНТЕРКАПИТАЛ ПРОПЪРТИ ДЕВЕЛЪПМЪНТ АДСИЦ</v>
      </c>
      <c r="B1286" s="626" t="str">
        <f t="shared" si="76"/>
        <v>131397743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ИНТЕРКАПИТАЛ ПРОПЪРТИ ДЕВЕЛЪПМЪНТ АДСИЦ</v>
      </c>
      <c r="B1287" s="626" t="str">
        <f t="shared" si="76"/>
        <v>131397743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ИНТЕРКАПИТАЛ ПРОПЪРТИ ДЕВЕЛЪПМЪНТ АДСИЦ</v>
      </c>
      <c r="B1288" s="626" t="str">
        <f t="shared" si="76"/>
        <v>131397743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ИНТЕРКАПИТАЛ ПРОПЪРТИ ДЕВЕЛЪПМЪНТ АДСИЦ</v>
      </c>
      <c r="B1289" s="626" t="str">
        <f t="shared" si="76"/>
        <v>131397743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ИНТЕРКАПИТАЛ ПРОПЪРТИ ДЕВЕЛЪПМЪНТ АДСИЦ</v>
      </c>
      <c r="B1290" s="626" t="str">
        <f t="shared" si="76"/>
        <v>131397743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ИНТЕРКАПИТАЛ ПРОПЪРТИ ДЕВЕЛЪПМЪНТ АДСИЦ</v>
      </c>
      <c r="B1291" s="626" t="str">
        <f t="shared" si="76"/>
        <v>131397743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ИНТЕРКАПИТАЛ ПРОПЪРТИ ДЕВЕЛЪПМЪНТ АДСИЦ</v>
      </c>
      <c r="B1292" s="626" t="str">
        <f t="shared" si="76"/>
        <v>131397743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ИНТЕРКАПИТАЛ ПРОПЪРТИ ДЕВЕЛЪПМЪНТ АДСИЦ</v>
      </c>
      <c r="B1293" s="626" t="str">
        <f t="shared" si="76"/>
        <v>131397743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ИНТЕРКАПИТАЛ ПРОПЪРТИ ДЕВЕЛЪПМЪНТ АДСИЦ</v>
      </c>
      <c r="B1294" s="626" t="str">
        <f t="shared" si="76"/>
        <v>131397743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0</v>
      </c>
    </row>
    <row r="1295" spans="1:8" s="441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ИНТЕРКАПИТАЛ ПРОПЪРТИ ДЕВЕЛЪПМЪНТ АДСИЦ</v>
      </c>
      <c r="B1296" s="626" t="str">
        <f t="shared" ref="B1296:B1335" si="79">pdeBulstat</f>
        <v>131397743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ИНТЕРКАПИТАЛ ПРОПЪРТИ ДЕВЕЛЪПМЪНТ АДСИЦ</v>
      </c>
      <c r="B1297" s="626" t="str">
        <f t="shared" si="79"/>
        <v>131397743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ИНТЕРКАПИТАЛ ПРОПЪРТИ ДЕВЕЛЪПМЪНТ АДСИЦ</v>
      </c>
      <c r="B1298" s="626" t="str">
        <f t="shared" si="79"/>
        <v>131397743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ИНТЕРКАПИТАЛ ПРОПЪРТИ ДЕВЕЛЪПМЪНТ АДСИЦ</v>
      </c>
      <c r="B1299" s="626" t="str">
        <f t="shared" si="79"/>
        <v>131397743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ИНТЕРКАПИТАЛ ПРОПЪРТИ ДЕВЕЛЪПМЪНТ АДСИЦ</v>
      </c>
      <c r="B1300" s="626" t="str">
        <f t="shared" si="79"/>
        <v>131397743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0</v>
      </c>
    </row>
    <row r="1301" spans="1:8">
      <c r="A1301" s="626" t="str">
        <f t="shared" si="78"/>
        <v>ИНТЕРКАПИТАЛ ПРОПЪРТИ ДЕВЕЛЪПМЪНТ АДСИЦ</v>
      </c>
      <c r="B1301" s="626" t="str">
        <f t="shared" si="79"/>
        <v>131397743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ИНТЕРКАПИТАЛ ПРОПЪРТИ ДЕВЕЛЪПМЪНТ АДСИЦ</v>
      </c>
      <c r="B1302" s="626" t="str">
        <f t="shared" si="79"/>
        <v>131397743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ИНТЕРКАПИТАЛ ПРОПЪРТИ ДЕВЕЛЪПМЪНТ АДСИЦ</v>
      </c>
      <c r="B1303" s="626" t="str">
        <f t="shared" si="79"/>
        <v>131397743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ИНТЕРКАПИТАЛ ПРОПЪРТИ ДЕВЕЛЪПМЪНТ АДСИЦ</v>
      </c>
      <c r="B1304" s="626" t="str">
        <f t="shared" si="79"/>
        <v>131397743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ИНТЕРКАПИТАЛ ПРОПЪРТИ ДЕВЕЛЪПМЪНТ АДСИЦ</v>
      </c>
      <c r="B1305" s="626" t="str">
        <f t="shared" si="79"/>
        <v>131397743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ИНТЕРКАПИТАЛ ПРОПЪРТИ ДЕВЕЛЪПМЪНТ АДСИЦ</v>
      </c>
      <c r="B1306" s="626" t="str">
        <f t="shared" si="79"/>
        <v>131397743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ИНТЕРКАПИТАЛ ПРОПЪРТИ ДЕВЕЛЪПМЪНТ АДСИЦ</v>
      </c>
      <c r="B1307" s="626" t="str">
        <f t="shared" si="79"/>
        <v>131397743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ИНТЕРКАПИТАЛ ПРОПЪРТИ ДЕВЕЛЪПМЪНТ АДСИЦ</v>
      </c>
      <c r="B1308" s="626" t="str">
        <f t="shared" si="79"/>
        <v>131397743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ИНТЕРКАПИТАЛ ПРОПЪРТИ ДЕВЕЛЪПМЪНТ АДСИЦ</v>
      </c>
      <c r="B1309" s="626" t="str">
        <f t="shared" si="79"/>
        <v>131397743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ИНТЕРКАПИТАЛ ПРОПЪРТИ ДЕВЕЛЪПМЪНТ АДСИЦ</v>
      </c>
      <c r="B1310" s="626" t="str">
        <f t="shared" si="79"/>
        <v>131397743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ИНТЕРКАПИТАЛ ПРОПЪРТИ ДЕВЕЛЪПМЪНТ АДСИЦ</v>
      </c>
      <c r="B1311" s="626" t="str">
        <f t="shared" si="79"/>
        <v>131397743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ИНТЕРКАПИТАЛ ПРОПЪРТИ ДЕВЕЛЪПМЪНТ АДСИЦ</v>
      </c>
      <c r="B1312" s="626" t="str">
        <f t="shared" si="79"/>
        <v>131397743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ИНТЕРКАПИТАЛ ПРОПЪРТИ ДЕВЕЛЪПМЪНТ АДСИЦ</v>
      </c>
      <c r="B1313" s="626" t="str">
        <f t="shared" si="79"/>
        <v>131397743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ИНТЕРКАПИТАЛ ПРОПЪРТИ ДЕВЕЛЪПМЪНТ АДСИЦ</v>
      </c>
      <c r="B1314" s="626" t="str">
        <f t="shared" si="79"/>
        <v>131397743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ИНТЕРКАПИТАЛ ПРОПЪРТИ ДЕВЕЛЪПМЪНТ АДСИЦ</v>
      </c>
      <c r="B1315" s="626" t="str">
        <f t="shared" si="79"/>
        <v>131397743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ИНТЕРКАПИТАЛ ПРОПЪРТИ ДЕВЕЛЪПМЪНТ АДСИЦ</v>
      </c>
      <c r="B1316" s="626" t="str">
        <f t="shared" si="79"/>
        <v>131397743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ИНТЕРКАПИТАЛ ПРОПЪРТИ ДЕВЕЛЪПМЪНТ АДСИЦ</v>
      </c>
      <c r="B1317" s="626" t="str">
        <f t="shared" si="79"/>
        <v>131397743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ИНТЕРКАПИТАЛ ПРОПЪРТИ ДЕВЕЛЪПМЪНТ АДСИЦ</v>
      </c>
      <c r="B1318" s="626" t="str">
        <f t="shared" si="79"/>
        <v>131397743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ИНТЕРКАПИТАЛ ПРОПЪРТИ ДЕВЕЛЪПМЪНТ АДСИЦ</v>
      </c>
      <c r="B1319" s="626" t="str">
        <f t="shared" si="79"/>
        <v>131397743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ИНТЕРКАПИТАЛ ПРОПЪРТИ ДЕВЕЛЪПМЪНТ АДСИЦ</v>
      </c>
      <c r="B1320" s="626" t="str">
        <f t="shared" si="79"/>
        <v>131397743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ИНТЕРКАПИТАЛ ПРОПЪРТИ ДЕВЕЛЪПМЪНТ АДСИЦ</v>
      </c>
      <c r="B1321" s="626" t="str">
        <f t="shared" si="79"/>
        <v>131397743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ИНТЕРКАПИТАЛ ПРОПЪРТИ ДЕВЕЛЪПМЪНТ АДСИЦ</v>
      </c>
      <c r="B1322" s="626" t="str">
        <f t="shared" si="79"/>
        <v>131397743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ИНТЕРКАПИТАЛ ПРОПЪРТИ ДЕВЕЛЪПМЪНТ АДСИЦ</v>
      </c>
      <c r="B1323" s="626" t="str">
        <f t="shared" si="79"/>
        <v>131397743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ИНТЕРКАПИТАЛ ПРОПЪРТИ ДЕВЕЛЪПМЪНТ АДСИЦ</v>
      </c>
      <c r="B1324" s="626" t="str">
        <f t="shared" si="79"/>
        <v>131397743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ИНТЕРКАПИТАЛ ПРОПЪРТИ ДЕВЕЛЪПМЪНТ АДСИЦ</v>
      </c>
      <c r="B1325" s="626" t="str">
        <f t="shared" si="79"/>
        <v>131397743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ИНТЕРКАПИТАЛ ПРОПЪРТИ ДЕВЕЛЪПМЪНТ АДСИЦ</v>
      </c>
      <c r="B1326" s="626" t="str">
        <f t="shared" si="79"/>
        <v>131397743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ИНТЕРКАПИТАЛ ПРОПЪРТИ ДЕВЕЛЪПМЪНТ АДСИЦ</v>
      </c>
      <c r="B1327" s="626" t="str">
        <f t="shared" si="79"/>
        <v>131397743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ИНТЕРКАПИТАЛ ПРОПЪРТИ ДЕВЕЛЪПМЪНТ АДСИЦ</v>
      </c>
      <c r="B1328" s="626" t="str">
        <f t="shared" si="79"/>
        <v>131397743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ИНТЕРКАПИТАЛ ПРОПЪРТИ ДЕВЕЛЪПМЪНТ АДСИЦ</v>
      </c>
      <c r="B1329" s="626" t="str">
        <f t="shared" si="79"/>
        <v>131397743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ИНТЕРКАПИТАЛ ПРОПЪРТИ ДЕВЕЛЪПМЪНТ АДСИЦ</v>
      </c>
      <c r="B1330" s="626" t="str">
        <f t="shared" si="79"/>
        <v>131397743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0</v>
      </c>
    </row>
    <row r="1331" spans="1:8">
      <c r="A1331" s="626" t="str">
        <f t="shared" si="78"/>
        <v>ИНТЕРКАПИТАЛ ПРОПЪРТИ ДЕВЕЛЪПМЪНТ АДСИЦ</v>
      </c>
      <c r="B1331" s="626" t="str">
        <f t="shared" si="79"/>
        <v>131397743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ИНТЕРКАПИТАЛ ПРОПЪРТИ ДЕВЕЛЪПМЪНТ АДСИЦ</v>
      </c>
      <c r="B1332" s="626" t="str">
        <f t="shared" si="79"/>
        <v>131397743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ИНТЕРКАПИТАЛ ПРОПЪРТИ ДЕВЕЛЪПМЪНТ АДСИЦ</v>
      </c>
      <c r="B1333" s="626" t="str">
        <f t="shared" si="79"/>
        <v>131397743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ИНТЕРКАПИТАЛ ПРОПЪРТИ ДЕВЕЛЪПМЪНТ АДСИЦ</v>
      </c>
      <c r="B1334" s="626" t="str">
        <f t="shared" si="79"/>
        <v>131397743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ИНТЕРКАПИТАЛ ПРОПЪРТИ ДЕВЕЛЪПМЪНТ АДСИЦ</v>
      </c>
      <c r="B1335" s="626" t="str">
        <f t="shared" si="79"/>
        <v>131397743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eb5e4d18-55b2-4a61-9c20-511c2406f1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51e9f1d-26df-4e13-af31-63484411f8ff"/>
    <ds:schemaRef ds:uri="90af5458-20df-4aa2-bdd5-f68d473c35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admin8</cp:lastModifiedBy>
  <cp:revision/>
  <dcterms:created xsi:type="dcterms:W3CDTF">2006-09-16T00:00:00Z</dcterms:created>
  <dcterms:modified xsi:type="dcterms:W3CDTF">2025-07-30T09:04:45Z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